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Sheet1!$D$3:$T$54</definedName>
    <definedName name="成绩">#REF!</definedName>
    <definedName name="岗位">#REF!</definedName>
    <definedName name="_xlnm.Print_Titles" localSheetId="0">Sheet1!$3:$3</definedName>
    <definedName name="成绩" localSheetId="0">Sheet1!#REF!</definedName>
    <definedName name="岗位" localSheetId="0">Sheet1!#REF!</definedName>
  </definedNames>
  <calcPr calcId="144525"/>
</workbook>
</file>

<file path=xl/sharedStrings.xml><?xml version="1.0" encoding="utf-8"?>
<sst xmlns="http://schemas.openxmlformats.org/spreadsheetml/2006/main" count="217" uniqueCount="46">
  <si>
    <t>附件</t>
  </si>
  <si>
    <t>恩施州州直部分事业单位2024年下半年公开招聘面试
资格复审人员名单</t>
  </si>
  <si>
    <t>序号</t>
  </si>
  <si>
    <t>姓名</t>
  </si>
  <si>
    <t>准考证号</t>
  </si>
  <si>
    <t>招聘单位</t>
  </si>
  <si>
    <t>岗位名称</t>
  </si>
  <si>
    <t>岗位代码</t>
  </si>
  <si>
    <t>岗位开考比例</t>
  </si>
  <si>
    <t>招聘人数</t>
  </si>
  <si>
    <t>笔试成绩</t>
  </si>
  <si>
    <t>成绩排名</t>
  </si>
  <si>
    <t>恩施州社会治安综合治理中心</t>
  </si>
  <si>
    <t>网格化服务管理岗</t>
  </si>
  <si>
    <t>X2024001</t>
  </si>
  <si>
    <t>1:3</t>
  </si>
  <si>
    <t>恩施州房屋质量安全服务中心</t>
  </si>
  <si>
    <t>工程技术岗</t>
  </si>
  <si>
    <t>X2024002</t>
  </si>
  <si>
    <t>综合业务岗</t>
  </si>
  <si>
    <t>X2024003</t>
  </si>
  <si>
    <t>恩施州应急保障服务中心</t>
  </si>
  <si>
    <t>信息服务岗</t>
  </si>
  <si>
    <t>X2024004</t>
  </si>
  <si>
    <t>综合管理岗</t>
  </si>
  <si>
    <t>X2024005</t>
  </si>
  <si>
    <t>业务管理岗</t>
  </si>
  <si>
    <t>X2024006</t>
  </si>
  <si>
    <t>恩施州普查中心</t>
  </si>
  <si>
    <t>统计业务岗1</t>
  </si>
  <si>
    <t>X2024007</t>
  </si>
  <si>
    <t>统计业务岗2</t>
  </si>
  <si>
    <t>X2024008</t>
  </si>
  <si>
    <t>邢攀</t>
  </si>
  <si>
    <t>恩施州数字政府服务中心</t>
  </si>
  <si>
    <t>网络安全岗</t>
  </si>
  <si>
    <t>X2024009</t>
  </si>
  <si>
    <t>平台运维岗</t>
  </si>
  <si>
    <t>X2024010</t>
  </si>
  <si>
    <t>应用建设岗</t>
  </si>
  <si>
    <t>X2024011</t>
  </si>
  <si>
    <t>湖北恩施腾龙洞大峡谷国家地质公园管理局</t>
  </si>
  <si>
    <t>大峡谷地质资源管理岗</t>
  </si>
  <si>
    <t>X2024012</t>
  </si>
  <si>
    <t>腾龙洞地质资源管理岗</t>
  </si>
  <si>
    <t>X2024013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</si>
</sst>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5"/>
  <cols>
    <col min="1" max="1" width="5.225" style="3" customWidth="1"/>
    <col min="2" max="2" width="7.875" style="3" customWidth="1"/>
    <col min="3" max="3" width="12.875" style="3" customWidth="1"/>
    <col min="4" max="4" width="24.0083333333333" style="4" customWidth="1"/>
    <col min="5" max="5" width="12.7083333333333" style="4" customWidth="1"/>
    <col min="6" max="6" width="9.975" style="4" customWidth="1"/>
    <col min="7" max="7" width="6.875" style="4" customWidth="1"/>
    <col min="8" max="8" width="4.875" style="4" customWidth="1"/>
    <col min="9" max="9" width="9.5" style="4" customWidth="1"/>
    <col min="10" max="10" width="5.375" style="4" customWidth="1"/>
    <col min="11" max="11" width="10.125" style="5" customWidth="1"/>
    <col min="12" max="12" width="9" style="5"/>
  </cols>
  <sheetData>
    <row r="1" ht="14.25" spans="1:1">
      <c r="A1" s="6" t="s">
        <v>0</v>
      </c>
    </row>
    <row r="2" s="1" customFormat="1" ht="5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5"/>
      <c r="L2" s="15"/>
    </row>
    <row r="3" s="2" customFormat="1" ht="42" customHeight="1" spans="1:10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6" t="s">
        <v>10</v>
      </c>
      <c r="J3" s="10" t="s">
        <v>11</v>
      </c>
    </row>
    <row r="4" ht="30" customHeight="1" spans="1:14">
      <c r="A4" s="12">
        <v>1</v>
      </c>
      <c r="B4" s="13" t="str">
        <f>"张毅"</f>
        <v>张毅</v>
      </c>
      <c r="C4" s="13" t="str">
        <f>"20240200217"</f>
        <v>20240200217</v>
      </c>
      <c r="D4" s="13" t="s">
        <v>12</v>
      </c>
      <c r="E4" s="13" t="s">
        <v>13</v>
      </c>
      <c r="F4" s="13" t="s">
        <v>14</v>
      </c>
      <c r="G4" s="14" t="s">
        <v>15</v>
      </c>
      <c r="H4" s="13">
        <v>1</v>
      </c>
      <c r="I4" s="17">
        <v>77.95</v>
      </c>
      <c r="J4" s="13">
        <v>1</v>
      </c>
      <c r="K4" s="18"/>
      <c r="L4" s="19"/>
      <c r="M4" s="19"/>
      <c r="N4" s="19"/>
    </row>
    <row r="5" ht="30" customHeight="1" spans="1:14">
      <c r="A5" s="12">
        <v>2</v>
      </c>
      <c r="B5" s="13" t="str">
        <f>"陶红"</f>
        <v>陶红</v>
      </c>
      <c r="C5" s="13" t="str">
        <f>"20240200728"</f>
        <v>20240200728</v>
      </c>
      <c r="D5" s="13" t="s">
        <v>12</v>
      </c>
      <c r="E5" s="13" t="s">
        <v>13</v>
      </c>
      <c r="F5" s="13" t="s">
        <v>14</v>
      </c>
      <c r="G5" s="14" t="s">
        <v>15</v>
      </c>
      <c r="H5" s="13">
        <v>1</v>
      </c>
      <c r="I5" s="17">
        <v>75.73</v>
      </c>
      <c r="J5" s="13">
        <v>2</v>
      </c>
      <c r="K5" s="18"/>
      <c r="L5" s="19"/>
      <c r="M5" s="19"/>
      <c r="N5" s="19"/>
    </row>
    <row r="6" ht="30" customHeight="1" spans="1:14">
      <c r="A6" s="12">
        <v>3</v>
      </c>
      <c r="B6" s="13" t="str">
        <f>"董新生"</f>
        <v>董新生</v>
      </c>
      <c r="C6" s="13" t="str">
        <f>"20240200320"</f>
        <v>20240200320</v>
      </c>
      <c r="D6" s="13" t="s">
        <v>12</v>
      </c>
      <c r="E6" s="13" t="s">
        <v>13</v>
      </c>
      <c r="F6" s="13" t="s">
        <v>14</v>
      </c>
      <c r="G6" s="14" t="s">
        <v>15</v>
      </c>
      <c r="H6" s="13">
        <v>1</v>
      </c>
      <c r="I6" s="17">
        <v>75.48</v>
      </c>
      <c r="J6" s="13">
        <v>3</v>
      </c>
      <c r="K6" s="18"/>
      <c r="L6" s="19"/>
      <c r="M6" s="19"/>
      <c r="N6" s="19"/>
    </row>
    <row r="7" ht="30" customHeight="1" spans="1:12">
      <c r="A7" s="12">
        <v>4</v>
      </c>
      <c r="B7" s="13" t="str">
        <f>"龙昌林"</f>
        <v>龙昌林</v>
      </c>
      <c r="C7" s="13" t="str">
        <f>"20240201209"</f>
        <v>20240201209</v>
      </c>
      <c r="D7" s="13" t="s">
        <v>16</v>
      </c>
      <c r="E7" s="13" t="s">
        <v>17</v>
      </c>
      <c r="F7" s="13" t="s">
        <v>18</v>
      </c>
      <c r="G7" s="14" t="s">
        <v>15</v>
      </c>
      <c r="H7" s="13">
        <v>2</v>
      </c>
      <c r="I7" s="17">
        <v>74.44</v>
      </c>
      <c r="J7" s="13">
        <v>1</v>
      </c>
      <c r="K7" s="20"/>
      <c r="L7"/>
    </row>
    <row r="8" ht="30" customHeight="1" spans="1:12">
      <c r="A8" s="12">
        <v>5</v>
      </c>
      <c r="B8" s="13" t="str">
        <f>"燕俊"</f>
        <v>燕俊</v>
      </c>
      <c r="C8" s="13" t="str">
        <f>"20240201208"</f>
        <v>20240201208</v>
      </c>
      <c r="D8" s="13" t="s">
        <v>16</v>
      </c>
      <c r="E8" s="13" t="s">
        <v>17</v>
      </c>
      <c r="F8" s="13" t="s">
        <v>18</v>
      </c>
      <c r="G8" s="14" t="s">
        <v>15</v>
      </c>
      <c r="H8" s="13">
        <v>2</v>
      </c>
      <c r="I8" s="17">
        <v>74.15</v>
      </c>
      <c r="J8" s="13">
        <v>2</v>
      </c>
      <c r="K8" s="20"/>
      <c r="L8"/>
    </row>
    <row r="9" ht="30" customHeight="1" spans="1:12">
      <c r="A9" s="12">
        <v>6</v>
      </c>
      <c r="B9" s="13" t="str">
        <f>"张浩"</f>
        <v>张浩</v>
      </c>
      <c r="C9" s="13" t="str">
        <f>"20240201206"</f>
        <v>20240201206</v>
      </c>
      <c r="D9" s="13" t="s">
        <v>16</v>
      </c>
      <c r="E9" s="13" t="s">
        <v>17</v>
      </c>
      <c r="F9" s="13" t="s">
        <v>18</v>
      </c>
      <c r="G9" s="14" t="s">
        <v>15</v>
      </c>
      <c r="H9" s="13">
        <v>2</v>
      </c>
      <c r="I9" s="17">
        <v>72.66</v>
      </c>
      <c r="J9" s="13">
        <v>3</v>
      </c>
      <c r="K9" s="20"/>
      <c r="L9"/>
    </row>
    <row r="10" ht="30" customHeight="1" spans="1:12">
      <c r="A10" s="12">
        <v>7</v>
      </c>
      <c r="B10" s="13" t="str">
        <f>"朱鹏"</f>
        <v>朱鹏</v>
      </c>
      <c r="C10" s="13" t="str">
        <f>"20240201314"</f>
        <v>20240201314</v>
      </c>
      <c r="D10" s="13" t="s">
        <v>16</v>
      </c>
      <c r="E10" s="13" t="s">
        <v>17</v>
      </c>
      <c r="F10" s="13" t="s">
        <v>18</v>
      </c>
      <c r="G10" s="14" t="s">
        <v>15</v>
      </c>
      <c r="H10" s="13">
        <v>2</v>
      </c>
      <c r="I10" s="17">
        <v>72.48</v>
      </c>
      <c r="J10" s="13">
        <v>4</v>
      </c>
      <c r="K10" s="20"/>
      <c r="L10"/>
    </row>
    <row r="11" ht="30" customHeight="1" spans="1:12">
      <c r="A11" s="12">
        <v>8</v>
      </c>
      <c r="B11" s="13" t="str">
        <f>"张健"</f>
        <v>张健</v>
      </c>
      <c r="C11" s="13" t="str">
        <f>"20240201306"</f>
        <v>20240201306</v>
      </c>
      <c r="D11" s="13" t="s">
        <v>16</v>
      </c>
      <c r="E11" s="13" t="s">
        <v>17</v>
      </c>
      <c r="F11" s="13" t="s">
        <v>18</v>
      </c>
      <c r="G11" s="14" t="s">
        <v>15</v>
      </c>
      <c r="H11" s="13">
        <v>2</v>
      </c>
      <c r="I11" s="17">
        <v>71.42</v>
      </c>
      <c r="J11" s="13">
        <v>5</v>
      </c>
      <c r="K11" s="20"/>
      <c r="L11"/>
    </row>
    <row r="12" ht="30" customHeight="1" spans="1:12">
      <c r="A12" s="12">
        <v>9</v>
      </c>
      <c r="B12" s="13" t="str">
        <f>"宋先聪"</f>
        <v>宋先聪</v>
      </c>
      <c r="C12" s="13" t="str">
        <f>"20240201307"</f>
        <v>20240201307</v>
      </c>
      <c r="D12" s="13" t="s">
        <v>16</v>
      </c>
      <c r="E12" s="13" t="s">
        <v>17</v>
      </c>
      <c r="F12" s="13" t="s">
        <v>18</v>
      </c>
      <c r="G12" s="14" t="s">
        <v>15</v>
      </c>
      <c r="H12" s="13">
        <v>2</v>
      </c>
      <c r="I12" s="17">
        <v>71.41</v>
      </c>
      <c r="J12" s="13">
        <v>6</v>
      </c>
      <c r="K12" s="20"/>
      <c r="L12"/>
    </row>
    <row r="13" ht="30" customHeight="1" spans="1:12">
      <c r="A13" s="12">
        <v>10</v>
      </c>
      <c r="B13" s="13" t="str">
        <f>"吴志峰"</f>
        <v>吴志峰</v>
      </c>
      <c r="C13" s="13" t="str">
        <f>"20240201417"</f>
        <v>20240201417</v>
      </c>
      <c r="D13" s="13" t="s">
        <v>16</v>
      </c>
      <c r="E13" s="13" t="s">
        <v>19</v>
      </c>
      <c r="F13" s="13" t="s">
        <v>20</v>
      </c>
      <c r="G13" s="14" t="s">
        <v>15</v>
      </c>
      <c r="H13" s="13">
        <v>1</v>
      </c>
      <c r="I13" s="17">
        <v>74.03</v>
      </c>
      <c r="J13" s="13">
        <v>1</v>
      </c>
      <c r="K13" s="20"/>
      <c r="L13"/>
    </row>
    <row r="14" ht="30" customHeight="1" spans="1:12">
      <c r="A14" s="12">
        <v>11</v>
      </c>
      <c r="B14" s="13" t="str">
        <f>"王铮"</f>
        <v>王铮</v>
      </c>
      <c r="C14" s="13" t="str">
        <f>"20240201424"</f>
        <v>20240201424</v>
      </c>
      <c r="D14" s="13" t="s">
        <v>16</v>
      </c>
      <c r="E14" s="13" t="s">
        <v>19</v>
      </c>
      <c r="F14" s="13" t="s">
        <v>20</v>
      </c>
      <c r="G14" s="14" t="s">
        <v>15</v>
      </c>
      <c r="H14" s="13">
        <v>1</v>
      </c>
      <c r="I14" s="17">
        <v>70.99</v>
      </c>
      <c r="J14" s="13">
        <v>2</v>
      </c>
      <c r="K14" s="20"/>
      <c r="L14"/>
    </row>
    <row r="15" ht="30" customHeight="1" spans="1:12">
      <c r="A15" s="12">
        <v>12</v>
      </c>
      <c r="B15" s="13" t="str">
        <f>"张坤伟"</f>
        <v>张坤伟</v>
      </c>
      <c r="C15" s="13" t="str">
        <f>"20240201423"</f>
        <v>20240201423</v>
      </c>
      <c r="D15" s="13" t="s">
        <v>16</v>
      </c>
      <c r="E15" s="13" t="s">
        <v>19</v>
      </c>
      <c r="F15" s="13" t="s">
        <v>20</v>
      </c>
      <c r="G15" s="14" t="s">
        <v>15</v>
      </c>
      <c r="H15" s="13">
        <v>1</v>
      </c>
      <c r="I15" s="17">
        <v>70.34</v>
      </c>
      <c r="J15" s="13">
        <v>3</v>
      </c>
      <c r="K15" s="20"/>
      <c r="L15"/>
    </row>
    <row r="16" ht="30" customHeight="1" spans="1:12">
      <c r="A16" s="12">
        <v>13</v>
      </c>
      <c r="B16" s="13" t="str">
        <f>"杜鹏"</f>
        <v>杜鹏</v>
      </c>
      <c r="C16" s="13" t="str">
        <f>"20240201905"</f>
        <v>20240201905</v>
      </c>
      <c r="D16" s="13" t="s">
        <v>21</v>
      </c>
      <c r="E16" s="13" t="s">
        <v>22</v>
      </c>
      <c r="F16" s="13" t="s">
        <v>23</v>
      </c>
      <c r="G16" s="14" t="s">
        <v>15</v>
      </c>
      <c r="H16" s="13">
        <v>2</v>
      </c>
      <c r="I16" s="17">
        <v>77.6</v>
      </c>
      <c r="J16" s="13">
        <v>1</v>
      </c>
      <c r="K16" s="20"/>
      <c r="L16"/>
    </row>
    <row r="17" ht="30" customHeight="1" spans="1:12">
      <c r="A17" s="12">
        <v>14</v>
      </c>
      <c r="B17" s="13" t="str">
        <f>"潘文祺"</f>
        <v>潘文祺</v>
      </c>
      <c r="C17" s="13" t="str">
        <f>"20240201830"</f>
        <v>20240201830</v>
      </c>
      <c r="D17" s="13" t="s">
        <v>21</v>
      </c>
      <c r="E17" s="13" t="s">
        <v>22</v>
      </c>
      <c r="F17" s="13" t="s">
        <v>23</v>
      </c>
      <c r="G17" s="14" t="s">
        <v>15</v>
      </c>
      <c r="H17" s="13">
        <v>2</v>
      </c>
      <c r="I17" s="17">
        <v>73.63</v>
      </c>
      <c r="J17" s="13">
        <v>2</v>
      </c>
      <c r="K17" s="20"/>
      <c r="L17"/>
    </row>
    <row r="18" ht="30" customHeight="1" spans="1:12">
      <c r="A18" s="12">
        <v>15</v>
      </c>
      <c r="B18" s="13" t="str">
        <f>"朱思浩"</f>
        <v>朱思浩</v>
      </c>
      <c r="C18" s="13" t="str">
        <f>"20240201918"</f>
        <v>20240201918</v>
      </c>
      <c r="D18" s="13" t="s">
        <v>21</v>
      </c>
      <c r="E18" s="13" t="s">
        <v>22</v>
      </c>
      <c r="F18" s="13" t="s">
        <v>23</v>
      </c>
      <c r="G18" s="14" t="s">
        <v>15</v>
      </c>
      <c r="H18" s="13">
        <v>2</v>
      </c>
      <c r="I18" s="17">
        <v>73.58</v>
      </c>
      <c r="J18" s="13">
        <v>3</v>
      </c>
      <c r="K18" s="20"/>
      <c r="L18"/>
    </row>
    <row r="19" ht="30" customHeight="1" spans="1:12">
      <c r="A19" s="12">
        <v>16</v>
      </c>
      <c r="B19" s="13" t="str">
        <f>"黄睿"</f>
        <v>黄睿</v>
      </c>
      <c r="C19" s="13" t="str">
        <f>"20240201802"</f>
        <v>20240201802</v>
      </c>
      <c r="D19" s="13" t="s">
        <v>21</v>
      </c>
      <c r="E19" s="13" t="s">
        <v>22</v>
      </c>
      <c r="F19" s="13" t="s">
        <v>23</v>
      </c>
      <c r="G19" s="14" t="s">
        <v>15</v>
      </c>
      <c r="H19" s="13">
        <v>2</v>
      </c>
      <c r="I19" s="17">
        <v>73.43</v>
      </c>
      <c r="J19" s="13">
        <v>4</v>
      </c>
      <c r="K19" s="20"/>
      <c r="L19"/>
    </row>
    <row r="20" ht="30" customHeight="1" spans="1:12">
      <c r="A20" s="12">
        <v>17</v>
      </c>
      <c r="B20" s="13" t="str">
        <f>"查志兴"</f>
        <v>查志兴</v>
      </c>
      <c r="C20" s="13" t="str">
        <f>"20240202013"</f>
        <v>20240202013</v>
      </c>
      <c r="D20" s="13" t="s">
        <v>21</v>
      </c>
      <c r="E20" s="13" t="s">
        <v>22</v>
      </c>
      <c r="F20" s="13" t="s">
        <v>23</v>
      </c>
      <c r="G20" s="14" t="s">
        <v>15</v>
      </c>
      <c r="H20" s="13">
        <v>2</v>
      </c>
      <c r="I20" s="17">
        <v>72.43</v>
      </c>
      <c r="J20" s="13">
        <v>5</v>
      </c>
      <c r="K20" s="20"/>
      <c r="L20"/>
    </row>
    <row r="21" ht="30" customHeight="1" spans="1:12">
      <c r="A21" s="12">
        <v>18</v>
      </c>
      <c r="B21" s="13" t="str">
        <f>"喻彬彬"</f>
        <v>喻彬彬</v>
      </c>
      <c r="C21" s="13" t="str">
        <f>"20240202015"</f>
        <v>20240202015</v>
      </c>
      <c r="D21" s="13" t="s">
        <v>21</v>
      </c>
      <c r="E21" s="13" t="s">
        <v>22</v>
      </c>
      <c r="F21" s="13" t="s">
        <v>23</v>
      </c>
      <c r="G21" s="14" t="s">
        <v>15</v>
      </c>
      <c r="H21" s="13">
        <v>2</v>
      </c>
      <c r="I21" s="17">
        <v>72.22</v>
      </c>
      <c r="J21" s="13">
        <v>6</v>
      </c>
      <c r="K21" s="20"/>
      <c r="L21"/>
    </row>
    <row r="22" ht="30" customHeight="1" spans="1:12">
      <c r="A22" s="12">
        <v>19</v>
      </c>
      <c r="B22" s="13" t="str">
        <f>"钱洪壮"</f>
        <v>钱洪壮</v>
      </c>
      <c r="C22" s="13" t="str">
        <f>"20240202324"</f>
        <v>20240202324</v>
      </c>
      <c r="D22" s="13" t="s">
        <v>21</v>
      </c>
      <c r="E22" s="13" t="s">
        <v>24</v>
      </c>
      <c r="F22" s="13" t="s">
        <v>25</v>
      </c>
      <c r="G22" s="14" t="s">
        <v>15</v>
      </c>
      <c r="H22" s="13">
        <v>1</v>
      </c>
      <c r="I22" s="17">
        <v>76.15</v>
      </c>
      <c r="J22" s="13">
        <v>1</v>
      </c>
      <c r="K22" s="20"/>
      <c r="L22"/>
    </row>
    <row r="23" ht="30" customHeight="1" spans="1:12">
      <c r="A23" s="12">
        <v>20</v>
      </c>
      <c r="B23" s="13" t="str">
        <f>"李德源"</f>
        <v>李德源</v>
      </c>
      <c r="C23" s="13" t="str">
        <f>"20240202423"</f>
        <v>20240202423</v>
      </c>
      <c r="D23" s="13" t="s">
        <v>21</v>
      </c>
      <c r="E23" s="13" t="s">
        <v>24</v>
      </c>
      <c r="F23" s="13" t="s">
        <v>25</v>
      </c>
      <c r="G23" s="14" t="s">
        <v>15</v>
      </c>
      <c r="H23" s="13">
        <v>1</v>
      </c>
      <c r="I23" s="17">
        <v>74.36</v>
      </c>
      <c r="J23" s="13">
        <v>2</v>
      </c>
      <c r="K23" s="20"/>
      <c r="L23"/>
    </row>
    <row r="24" ht="30" customHeight="1" spans="1:12">
      <c r="A24" s="12">
        <v>21</v>
      </c>
      <c r="B24" s="13" t="str">
        <f>"黄祖成"</f>
        <v>黄祖成</v>
      </c>
      <c r="C24" s="13" t="str">
        <f>"20240202025"</f>
        <v>20240202025</v>
      </c>
      <c r="D24" s="13" t="s">
        <v>21</v>
      </c>
      <c r="E24" s="13" t="s">
        <v>24</v>
      </c>
      <c r="F24" s="13" t="s">
        <v>25</v>
      </c>
      <c r="G24" s="14" t="s">
        <v>15</v>
      </c>
      <c r="H24" s="13">
        <v>1</v>
      </c>
      <c r="I24" s="17">
        <v>74.24</v>
      </c>
      <c r="J24" s="13">
        <v>3</v>
      </c>
      <c r="K24" s="20"/>
      <c r="L24"/>
    </row>
    <row r="25" ht="30" customHeight="1" spans="1:12">
      <c r="A25" s="12">
        <v>22</v>
      </c>
      <c r="B25" s="13" t="str">
        <f>"覃文君"</f>
        <v>覃文君</v>
      </c>
      <c r="C25" s="13" t="str">
        <f>"20240202721"</f>
        <v>20240202721</v>
      </c>
      <c r="D25" s="13" t="s">
        <v>21</v>
      </c>
      <c r="E25" s="13" t="s">
        <v>26</v>
      </c>
      <c r="F25" s="13" t="s">
        <v>27</v>
      </c>
      <c r="G25" s="14" t="s">
        <v>15</v>
      </c>
      <c r="H25" s="13">
        <v>1</v>
      </c>
      <c r="I25" s="17">
        <v>75</v>
      </c>
      <c r="J25" s="13">
        <v>1</v>
      </c>
      <c r="K25" s="20"/>
      <c r="L25"/>
    </row>
    <row r="26" ht="30" customHeight="1" spans="1:12">
      <c r="A26" s="12">
        <v>23</v>
      </c>
      <c r="B26" s="13" t="str">
        <f>"曹家朋"</f>
        <v>曹家朋</v>
      </c>
      <c r="C26" s="13" t="str">
        <f>"20240203028"</f>
        <v>20240203028</v>
      </c>
      <c r="D26" s="13" t="s">
        <v>21</v>
      </c>
      <c r="E26" s="13" t="s">
        <v>26</v>
      </c>
      <c r="F26" s="13" t="s">
        <v>27</v>
      </c>
      <c r="G26" s="14" t="s">
        <v>15</v>
      </c>
      <c r="H26" s="13">
        <v>1</v>
      </c>
      <c r="I26" s="17">
        <v>73.92</v>
      </c>
      <c r="J26" s="13">
        <v>2</v>
      </c>
      <c r="K26" s="20"/>
      <c r="L26"/>
    </row>
    <row r="27" ht="30" customHeight="1" spans="1:12">
      <c r="A27" s="12">
        <v>24</v>
      </c>
      <c r="B27" s="13" t="str">
        <f>"蔡凌锋"</f>
        <v>蔡凌锋</v>
      </c>
      <c r="C27" s="13" t="str">
        <f>"20240202815"</f>
        <v>20240202815</v>
      </c>
      <c r="D27" s="13" t="s">
        <v>21</v>
      </c>
      <c r="E27" s="13" t="s">
        <v>26</v>
      </c>
      <c r="F27" s="13" t="s">
        <v>27</v>
      </c>
      <c r="G27" s="14" t="s">
        <v>15</v>
      </c>
      <c r="H27" s="13">
        <v>1</v>
      </c>
      <c r="I27" s="17">
        <v>73.89</v>
      </c>
      <c r="J27" s="13">
        <v>3</v>
      </c>
      <c r="K27" s="20"/>
      <c r="L27"/>
    </row>
    <row r="28" ht="30" customHeight="1" spans="1:12">
      <c r="A28" s="12">
        <v>25</v>
      </c>
      <c r="B28" s="13" t="str">
        <f>"白昆"</f>
        <v>白昆</v>
      </c>
      <c r="C28" s="13" t="str">
        <f>"20240203112"</f>
        <v>20240203112</v>
      </c>
      <c r="D28" s="13" t="s">
        <v>28</v>
      </c>
      <c r="E28" s="13" t="s">
        <v>29</v>
      </c>
      <c r="F28" s="13" t="s">
        <v>30</v>
      </c>
      <c r="G28" s="14" t="s">
        <v>15</v>
      </c>
      <c r="H28" s="13">
        <v>1</v>
      </c>
      <c r="I28" s="17">
        <v>75.37</v>
      </c>
      <c r="J28" s="13">
        <v>1</v>
      </c>
      <c r="K28" s="20"/>
      <c r="L28"/>
    </row>
    <row r="29" ht="30" customHeight="1" spans="1:12">
      <c r="A29" s="12">
        <v>26</v>
      </c>
      <c r="B29" s="13" t="str">
        <f>"黄新钰"</f>
        <v>黄新钰</v>
      </c>
      <c r="C29" s="13" t="str">
        <f>"20240203123"</f>
        <v>20240203123</v>
      </c>
      <c r="D29" s="13" t="s">
        <v>28</v>
      </c>
      <c r="E29" s="13" t="s">
        <v>29</v>
      </c>
      <c r="F29" s="13" t="s">
        <v>30</v>
      </c>
      <c r="G29" s="14" t="s">
        <v>15</v>
      </c>
      <c r="H29" s="13">
        <v>1</v>
      </c>
      <c r="I29" s="17">
        <v>73.73</v>
      </c>
      <c r="J29" s="13">
        <v>2</v>
      </c>
      <c r="K29" s="20"/>
      <c r="L29"/>
    </row>
    <row r="30" ht="30" customHeight="1" spans="1:12">
      <c r="A30" s="12">
        <v>27</v>
      </c>
      <c r="B30" s="13" t="str">
        <f>"裴大淇"</f>
        <v>裴大淇</v>
      </c>
      <c r="C30" s="13" t="str">
        <f>"20240203122"</f>
        <v>20240203122</v>
      </c>
      <c r="D30" s="13" t="s">
        <v>28</v>
      </c>
      <c r="E30" s="13" t="s">
        <v>29</v>
      </c>
      <c r="F30" s="13" t="s">
        <v>30</v>
      </c>
      <c r="G30" s="14" t="s">
        <v>15</v>
      </c>
      <c r="H30" s="13">
        <v>1</v>
      </c>
      <c r="I30" s="17">
        <v>71.98</v>
      </c>
      <c r="J30" s="13">
        <v>3</v>
      </c>
      <c r="K30" s="20"/>
      <c r="L30"/>
    </row>
    <row r="31" ht="30" customHeight="1" spans="1:12">
      <c r="A31" s="12">
        <v>28</v>
      </c>
      <c r="B31" s="13" t="str">
        <f>"刘璟辉"</f>
        <v>刘璟辉</v>
      </c>
      <c r="C31" s="13" t="str">
        <f>"20240203322"</f>
        <v>20240203322</v>
      </c>
      <c r="D31" s="13" t="s">
        <v>28</v>
      </c>
      <c r="E31" s="13" t="s">
        <v>31</v>
      </c>
      <c r="F31" s="13" t="s">
        <v>32</v>
      </c>
      <c r="G31" s="14" t="s">
        <v>15</v>
      </c>
      <c r="H31" s="13">
        <v>1</v>
      </c>
      <c r="I31" s="17">
        <v>73.67</v>
      </c>
      <c r="J31" s="13">
        <v>1</v>
      </c>
      <c r="K31" s="20"/>
      <c r="L31"/>
    </row>
    <row r="32" ht="30" customHeight="1" spans="1:12">
      <c r="A32" s="12">
        <v>29</v>
      </c>
      <c r="B32" s="13" t="s">
        <v>33</v>
      </c>
      <c r="C32" s="13" t="str">
        <f>"20240203401"</f>
        <v>20240203401</v>
      </c>
      <c r="D32" s="13" t="s">
        <v>28</v>
      </c>
      <c r="E32" s="13" t="s">
        <v>31</v>
      </c>
      <c r="F32" s="13" t="s">
        <v>32</v>
      </c>
      <c r="G32" s="14" t="s">
        <v>15</v>
      </c>
      <c r="H32" s="13">
        <v>1</v>
      </c>
      <c r="I32" s="17">
        <v>73.4</v>
      </c>
      <c r="J32" s="13">
        <v>2</v>
      </c>
      <c r="K32" s="20"/>
      <c r="L32"/>
    </row>
    <row r="33" ht="30" customHeight="1" spans="1:12">
      <c r="A33" s="12">
        <v>30</v>
      </c>
      <c r="B33" s="13" t="str">
        <f>"陈宇樵"</f>
        <v>陈宇樵</v>
      </c>
      <c r="C33" s="13" t="str">
        <f>"20240203204"</f>
        <v>20240203204</v>
      </c>
      <c r="D33" s="13" t="s">
        <v>28</v>
      </c>
      <c r="E33" s="13" t="s">
        <v>31</v>
      </c>
      <c r="F33" s="13" t="s">
        <v>32</v>
      </c>
      <c r="G33" s="14" t="s">
        <v>15</v>
      </c>
      <c r="H33" s="13">
        <v>1</v>
      </c>
      <c r="I33" s="17">
        <v>71.43</v>
      </c>
      <c r="J33" s="13">
        <v>3</v>
      </c>
      <c r="K33" s="20"/>
      <c r="L33"/>
    </row>
    <row r="34" ht="30" customHeight="1" spans="1:12">
      <c r="A34" s="12">
        <v>31</v>
      </c>
      <c r="B34" s="13" t="str">
        <f>"刘坤"</f>
        <v>刘坤</v>
      </c>
      <c r="C34" s="13" t="str">
        <f>"20240203421"</f>
        <v>20240203421</v>
      </c>
      <c r="D34" s="13" t="s">
        <v>34</v>
      </c>
      <c r="E34" s="13" t="s">
        <v>35</v>
      </c>
      <c r="F34" s="13" t="s">
        <v>36</v>
      </c>
      <c r="G34" s="14" t="s">
        <v>15</v>
      </c>
      <c r="H34" s="13">
        <v>1</v>
      </c>
      <c r="I34" s="17">
        <v>70.06</v>
      </c>
      <c r="J34" s="13">
        <v>1</v>
      </c>
      <c r="K34" s="20"/>
      <c r="L34"/>
    </row>
    <row r="35" ht="30" customHeight="1" spans="1:12">
      <c r="A35" s="12">
        <v>32</v>
      </c>
      <c r="B35" s="13" t="str">
        <f>"刘娜"</f>
        <v>刘娜</v>
      </c>
      <c r="C35" s="13" t="str">
        <f>"20240203515"</f>
        <v>20240203515</v>
      </c>
      <c r="D35" s="13" t="s">
        <v>34</v>
      </c>
      <c r="E35" s="13" t="s">
        <v>35</v>
      </c>
      <c r="F35" s="13" t="s">
        <v>36</v>
      </c>
      <c r="G35" s="14" t="s">
        <v>15</v>
      </c>
      <c r="H35" s="13">
        <v>1</v>
      </c>
      <c r="I35" s="17">
        <v>69.36</v>
      </c>
      <c r="J35" s="13">
        <v>2</v>
      </c>
      <c r="K35" s="20"/>
      <c r="L35"/>
    </row>
    <row r="36" ht="30" customHeight="1" spans="1:12">
      <c r="A36" s="12">
        <v>33</v>
      </c>
      <c r="B36" s="13" t="str">
        <f>"陈方"</f>
        <v>陈方</v>
      </c>
      <c r="C36" s="13" t="str">
        <f>"20240203417"</f>
        <v>20240203417</v>
      </c>
      <c r="D36" s="13" t="s">
        <v>34</v>
      </c>
      <c r="E36" s="13" t="s">
        <v>35</v>
      </c>
      <c r="F36" s="13" t="s">
        <v>36</v>
      </c>
      <c r="G36" s="14" t="s">
        <v>15</v>
      </c>
      <c r="H36" s="13">
        <v>1</v>
      </c>
      <c r="I36" s="17">
        <v>69.04</v>
      </c>
      <c r="J36" s="13">
        <v>3</v>
      </c>
      <c r="K36" s="20"/>
      <c r="L36"/>
    </row>
    <row r="37" ht="30" customHeight="1" spans="1:12">
      <c r="A37" s="12">
        <v>34</v>
      </c>
      <c r="B37" s="13" t="str">
        <f>"黄春紫"</f>
        <v>黄春紫</v>
      </c>
      <c r="C37" s="13" t="str">
        <f>"20240203701"</f>
        <v>20240203701</v>
      </c>
      <c r="D37" s="13" t="s">
        <v>34</v>
      </c>
      <c r="E37" s="13" t="s">
        <v>37</v>
      </c>
      <c r="F37" s="13" t="s">
        <v>38</v>
      </c>
      <c r="G37" s="14" t="s">
        <v>15</v>
      </c>
      <c r="H37" s="13">
        <v>1</v>
      </c>
      <c r="I37" s="17">
        <v>72.87</v>
      </c>
      <c r="J37" s="13">
        <v>1</v>
      </c>
      <c r="K37" s="20"/>
      <c r="L37"/>
    </row>
    <row r="38" ht="30" customHeight="1" spans="1:12">
      <c r="A38" s="12">
        <v>35</v>
      </c>
      <c r="B38" s="13" t="str">
        <f>"王思怡"</f>
        <v>王思怡</v>
      </c>
      <c r="C38" s="13" t="str">
        <f>"20240203604"</f>
        <v>20240203604</v>
      </c>
      <c r="D38" s="13" t="s">
        <v>34</v>
      </c>
      <c r="E38" s="13" t="s">
        <v>37</v>
      </c>
      <c r="F38" s="13" t="s">
        <v>38</v>
      </c>
      <c r="G38" s="14" t="s">
        <v>15</v>
      </c>
      <c r="H38" s="13">
        <v>1</v>
      </c>
      <c r="I38" s="17">
        <v>70.7</v>
      </c>
      <c r="J38" s="13">
        <v>2</v>
      </c>
      <c r="K38" s="20"/>
      <c r="L38"/>
    </row>
    <row r="39" ht="30" customHeight="1" spans="1:12">
      <c r="A39" s="12">
        <v>36</v>
      </c>
      <c r="B39" s="13" t="str">
        <f>"牟煊"</f>
        <v>牟煊</v>
      </c>
      <c r="C39" s="13" t="str">
        <f>"20240203622"</f>
        <v>20240203622</v>
      </c>
      <c r="D39" s="13" t="s">
        <v>34</v>
      </c>
      <c r="E39" s="13" t="s">
        <v>37</v>
      </c>
      <c r="F39" s="13" t="s">
        <v>38</v>
      </c>
      <c r="G39" s="14" t="s">
        <v>15</v>
      </c>
      <c r="H39" s="13">
        <v>1</v>
      </c>
      <c r="I39" s="17">
        <v>70.56</v>
      </c>
      <c r="J39" s="13">
        <v>3</v>
      </c>
      <c r="K39" s="20"/>
      <c r="L39"/>
    </row>
    <row r="40" ht="30" customHeight="1" spans="1:12">
      <c r="A40" s="12">
        <v>37</v>
      </c>
      <c r="B40" s="13" t="str">
        <f>"田杰喜"</f>
        <v>田杰喜</v>
      </c>
      <c r="C40" s="13" t="str">
        <f>"20240203821"</f>
        <v>20240203821</v>
      </c>
      <c r="D40" s="13" t="s">
        <v>34</v>
      </c>
      <c r="E40" s="13" t="s">
        <v>39</v>
      </c>
      <c r="F40" s="13" t="s">
        <v>40</v>
      </c>
      <c r="G40" s="14" t="s">
        <v>15</v>
      </c>
      <c r="H40" s="13">
        <v>1</v>
      </c>
      <c r="I40" s="17">
        <v>72.6</v>
      </c>
      <c r="J40" s="13">
        <v>1</v>
      </c>
      <c r="K40" s="20"/>
      <c r="L40"/>
    </row>
    <row r="41" ht="30" customHeight="1" spans="1:12">
      <c r="A41" s="12">
        <v>38</v>
      </c>
      <c r="B41" s="13" t="str">
        <f>"刘晓伍"</f>
        <v>刘晓伍</v>
      </c>
      <c r="C41" s="13" t="str">
        <f>"20240203805"</f>
        <v>20240203805</v>
      </c>
      <c r="D41" s="13" t="s">
        <v>34</v>
      </c>
      <c r="E41" s="13" t="s">
        <v>39</v>
      </c>
      <c r="F41" s="13" t="s">
        <v>40</v>
      </c>
      <c r="G41" s="14" t="s">
        <v>15</v>
      </c>
      <c r="H41" s="13">
        <v>1</v>
      </c>
      <c r="I41" s="17">
        <v>71.11</v>
      </c>
      <c r="J41" s="13">
        <v>2</v>
      </c>
      <c r="K41" s="20"/>
      <c r="L41"/>
    </row>
    <row r="42" ht="30" customHeight="1" spans="1:12">
      <c r="A42" s="12">
        <v>39</v>
      </c>
      <c r="B42" s="13" t="str">
        <f>"唐玺"</f>
        <v>唐玺</v>
      </c>
      <c r="C42" s="13" t="str">
        <f>"20240203807"</f>
        <v>20240203807</v>
      </c>
      <c r="D42" s="13" t="s">
        <v>34</v>
      </c>
      <c r="E42" s="13" t="s">
        <v>39</v>
      </c>
      <c r="F42" s="13" t="s">
        <v>40</v>
      </c>
      <c r="G42" s="14" t="s">
        <v>15</v>
      </c>
      <c r="H42" s="13">
        <v>1</v>
      </c>
      <c r="I42" s="17">
        <v>70.54</v>
      </c>
      <c r="J42" s="13">
        <v>3</v>
      </c>
      <c r="K42" s="20"/>
      <c r="L42"/>
    </row>
    <row r="43" ht="30" customHeight="1" spans="1:12">
      <c r="A43" s="12">
        <v>40</v>
      </c>
      <c r="B43" s="13" t="str">
        <f>"李剑锋"</f>
        <v>李剑锋</v>
      </c>
      <c r="C43" s="13" t="str">
        <f>"20240203918"</f>
        <v>20240203918</v>
      </c>
      <c r="D43" s="13" t="s">
        <v>41</v>
      </c>
      <c r="E43" s="13" t="s">
        <v>42</v>
      </c>
      <c r="F43" s="13" t="s">
        <v>43</v>
      </c>
      <c r="G43" s="14" t="s">
        <v>15</v>
      </c>
      <c r="H43" s="13">
        <v>2</v>
      </c>
      <c r="I43" s="17">
        <v>72.43</v>
      </c>
      <c r="J43" s="13">
        <v>1</v>
      </c>
      <c r="K43" s="20"/>
      <c r="L43"/>
    </row>
    <row r="44" ht="30" customHeight="1" spans="1:12">
      <c r="A44" s="12">
        <v>41</v>
      </c>
      <c r="B44" s="13" t="str">
        <f>"刘明星"</f>
        <v>刘明星</v>
      </c>
      <c r="C44" s="13" t="str">
        <f>"20240203907"</f>
        <v>20240203907</v>
      </c>
      <c r="D44" s="13" t="s">
        <v>41</v>
      </c>
      <c r="E44" s="13" t="s">
        <v>42</v>
      </c>
      <c r="F44" s="13" t="s">
        <v>43</v>
      </c>
      <c r="G44" s="14" t="s">
        <v>15</v>
      </c>
      <c r="H44" s="13">
        <v>2</v>
      </c>
      <c r="I44" s="17">
        <v>70.81</v>
      </c>
      <c r="J44" s="13">
        <v>2</v>
      </c>
      <c r="K44" s="20"/>
      <c r="L44"/>
    </row>
    <row r="45" ht="30" customHeight="1" spans="1:12">
      <c r="A45" s="12">
        <v>42</v>
      </c>
      <c r="B45" s="13" t="str">
        <f>"邵华"</f>
        <v>邵华</v>
      </c>
      <c r="C45" s="13" t="str">
        <f>"20240203925"</f>
        <v>20240203925</v>
      </c>
      <c r="D45" s="13" t="s">
        <v>41</v>
      </c>
      <c r="E45" s="13" t="s">
        <v>42</v>
      </c>
      <c r="F45" s="13" t="s">
        <v>43</v>
      </c>
      <c r="G45" s="14" t="s">
        <v>15</v>
      </c>
      <c r="H45" s="13">
        <v>2</v>
      </c>
      <c r="I45" s="17">
        <v>70.76</v>
      </c>
      <c r="J45" s="13">
        <v>3</v>
      </c>
      <c r="K45" s="20"/>
      <c r="L45"/>
    </row>
    <row r="46" ht="30" customHeight="1" spans="1:12">
      <c r="A46" s="12">
        <v>43</v>
      </c>
      <c r="B46" s="13" t="str">
        <f>"瞿佳"</f>
        <v>瞿佳</v>
      </c>
      <c r="C46" s="13" t="str">
        <f>"20240203921"</f>
        <v>20240203921</v>
      </c>
      <c r="D46" s="13" t="s">
        <v>41</v>
      </c>
      <c r="E46" s="13" t="s">
        <v>42</v>
      </c>
      <c r="F46" s="13" t="s">
        <v>43</v>
      </c>
      <c r="G46" s="14" t="s">
        <v>15</v>
      </c>
      <c r="H46" s="13">
        <v>2</v>
      </c>
      <c r="I46" s="17">
        <v>69.93</v>
      </c>
      <c r="J46" s="13">
        <v>4</v>
      </c>
      <c r="K46" s="20"/>
      <c r="L46"/>
    </row>
    <row r="47" ht="30" customHeight="1" spans="1:12">
      <c r="A47" s="12">
        <v>44</v>
      </c>
      <c r="B47" s="13" t="str">
        <f>"李晏平"</f>
        <v>李晏平</v>
      </c>
      <c r="C47" s="13" t="str">
        <f>"20240203915"</f>
        <v>20240203915</v>
      </c>
      <c r="D47" s="13" t="s">
        <v>41</v>
      </c>
      <c r="E47" s="13" t="s">
        <v>42</v>
      </c>
      <c r="F47" s="13" t="s">
        <v>43</v>
      </c>
      <c r="G47" s="14" t="s">
        <v>15</v>
      </c>
      <c r="H47" s="13">
        <v>2</v>
      </c>
      <c r="I47" s="17">
        <v>69.81</v>
      </c>
      <c r="J47" s="13">
        <v>5</v>
      </c>
      <c r="K47" s="20"/>
      <c r="L47"/>
    </row>
    <row r="48" ht="30" customHeight="1" spans="1:12">
      <c r="A48" s="12">
        <v>45</v>
      </c>
      <c r="B48" s="13" t="str">
        <f>"龙凌霄"</f>
        <v>龙凌霄</v>
      </c>
      <c r="C48" s="13" t="str">
        <f>"20240203908"</f>
        <v>20240203908</v>
      </c>
      <c r="D48" s="13" t="s">
        <v>41</v>
      </c>
      <c r="E48" s="13" t="s">
        <v>42</v>
      </c>
      <c r="F48" s="13" t="s">
        <v>43</v>
      </c>
      <c r="G48" s="14" t="s">
        <v>15</v>
      </c>
      <c r="H48" s="13">
        <v>2</v>
      </c>
      <c r="I48" s="17">
        <v>69.76</v>
      </c>
      <c r="J48" s="13">
        <v>6</v>
      </c>
      <c r="K48" s="20"/>
      <c r="L48"/>
    </row>
    <row r="49" ht="30" customHeight="1" spans="1:12">
      <c r="A49" s="12">
        <v>46</v>
      </c>
      <c r="B49" s="13" t="str">
        <f>"邓运"</f>
        <v>邓运</v>
      </c>
      <c r="C49" s="13" t="str">
        <f>"20240204022"</f>
        <v>20240204022</v>
      </c>
      <c r="D49" s="13" t="s">
        <v>41</v>
      </c>
      <c r="E49" s="13" t="s">
        <v>44</v>
      </c>
      <c r="F49" s="13" t="s">
        <v>45</v>
      </c>
      <c r="G49" s="14" t="s">
        <v>15</v>
      </c>
      <c r="H49" s="13">
        <v>2</v>
      </c>
      <c r="I49" s="17">
        <v>76.81</v>
      </c>
      <c r="J49" s="13">
        <v>1</v>
      </c>
      <c r="K49" s="20"/>
      <c r="L49"/>
    </row>
    <row r="50" ht="30" customHeight="1" spans="1:12">
      <c r="A50" s="12">
        <v>47</v>
      </c>
      <c r="B50" s="13" t="str">
        <f>"曾国强"</f>
        <v>曾国强</v>
      </c>
      <c r="C50" s="13" t="str">
        <f>"20240204010"</f>
        <v>20240204010</v>
      </c>
      <c r="D50" s="13" t="s">
        <v>41</v>
      </c>
      <c r="E50" s="13" t="s">
        <v>44</v>
      </c>
      <c r="F50" s="13" t="s">
        <v>45</v>
      </c>
      <c r="G50" s="14" t="s">
        <v>15</v>
      </c>
      <c r="H50" s="13">
        <v>2</v>
      </c>
      <c r="I50" s="17">
        <v>73.98</v>
      </c>
      <c r="J50" s="13">
        <v>2</v>
      </c>
      <c r="K50" s="20"/>
      <c r="L50"/>
    </row>
    <row r="51" ht="30" customHeight="1" spans="1:12">
      <c r="A51" s="12">
        <v>48</v>
      </c>
      <c r="B51" s="13" t="str">
        <f>"孙宇奇"</f>
        <v>孙宇奇</v>
      </c>
      <c r="C51" s="13" t="str">
        <f>"20240204002"</f>
        <v>20240204002</v>
      </c>
      <c r="D51" s="13" t="s">
        <v>41</v>
      </c>
      <c r="E51" s="13" t="s">
        <v>44</v>
      </c>
      <c r="F51" s="13" t="s">
        <v>45</v>
      </c>
      <c r="G51" s="14" t="s">
        <v>15</v>
      </c>
      <c r="H51" s="13">
        <v>2</v>
      </c>
      <c r="I51" s="17">
        <v>73.44</v>
      </c>
      <c r="J51" s="13">
        <v>3</v>
      </c>
      <c r="K51" s="20"/>
      <c r="L51"/>
    </row>
    <row r="52" ht="30" customHeight="1" spans="1:12">
      <c r="A52" s="12">
        <v>49</v>
      </c>
      <c r="B52" s="13" t="str">
        <f>"冉旭"</f>
        <v>冉旭</v>
      </c>
      <c r="C52" s="13" t="str">
        <f>"20240204012"</f>
        <v>20240204012</v>
      </c>
      <c r="D52" s="13" t="s">
        <v>41</v>
      </c>
      <c r="E52" s="13" t="s">
        <v>44</v>
      </c>
      <c r="F52" s="13" t="s">
        <v>45</v>
      </c>
      <c r="G52" s="14" t="s">
        <v>15</v>
      </c>
      <c r="H52" s="13">
        <v>2</v>
      </c>
      <c r="I52" s="17">
        <v>69.18</v>
      </c>
      <c r="J52" s="13">
        <v>4</v>
      </c>
      <c r="K52" s="20"/>
      <c r="L52"/>
    </row>
    <row r="53" ht="30" customHeight="1" spans="1:12">
      <c r="A53" s="12">
        <v>50</v>
      </c>
      <c r="B53" s="13" t="str">
        <f>"袁崇恩"</f>
        <v>袁崇恩</v>
      </c>
      <c r="C53" s="13" t="str">
        <f>"20240204008"</f>
        <v>20240204008</v>
      </c>
      <c r="D53" s="13" t="s">
        <v>41</v>
      </c>
      <c r="E53" s="13" t="s">
        <v>44</v>
      </c>
      <c r="F53" s="13" t="s">
        <v>45</v>
      </c>
      <c r="G53" s="14" t="s">
        <v>15</v>
      </c>
      <c r="H53" s="13">
        <v>2</v>
      </c>
      <c r="I53" s="17">
        <v>67.97</v>
      </c>
      <c r="J53" s="13">
        <v>5</v>
      </c>
      <c r="K53" s="20"/>
      <c r="L53"/>
    </row>
    <row r="54" ht="30" customHeight="1" spans="1:12">
      <c r="A54" s="12">
        <v>51</v>
      </c>
      <c r="B54" s="13" t="str">
        <f>"饶人华"</f>
        <v>饶人华</v>
      </c>
      <c r="C54" s="13" t="str">
        <f>"20240204011"</f>
        <v>20240204011</v>
      </c>
      <c r="D54" s="13" t="s">
        <v>41</v>
      </c>
      <c r="E54" s="13" t="s">
        <v>44</v>
      </c>
      <c r="F54" s="13" t="s">
        <v>45</v>
      </c>
      <c r="G54" s="14" t="s">
        <v>15</v>
      </c>
      <c r="H54" s="13">
        <v>2</v>
      </c>
      <c r="I54" s="17">
        <v>67.61</v>
      </c>
      <c r="J54" s="13">
        <v>6</v>
      </c>
      <c r="K54" s="20"/>
      <c r="L54"/>
    </row>
  </sheetData>
  <autoFilter ref="D3:T54">
    <extLst/>
  </autoFilter>
  <mergeCells count="1">
    <mergeCell ref="A2:J2"/>
  </mergeCells>
  <printOptions horizontalCentered="1"/>
  <pageMargins left="0.432638888888889" right="0.314583333333333" top="0.551181102362205" bottom="0.551181102362205" header="0.31496062992126" footer="0.31496062992126"/>
  <pageSetup paperSize="9" scale="98" fitToHeight="0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2024-11-08T10:08:00Z</dcterms:created>
  <cp:lastPrinted>2024-11-13T07:26:00Z</cp:lastPrinted>
  <dcterms:modified xsi:type="dcterms:W3CDTF">2024-11-19T02:34:43Z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BF3170EDCCAB4DFEBB38E7DF7BDBB47D_13</vt:lpwstr>
  </property>
  <property fmtid="{D5CDD505-2E9C-101B-9397-08002B2CF9AE}" pid="3" name="KSOProductBuildVer">
    <vt:lpwstr>2052-11.8.2.11978</vt:lpwstr>
  </property>
</Properties>
</file>