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面试成绩" sheetId="5" r:id="rId1"/>
  </sheets>
  <definedNames>
    <definedName name="_xlnm.Print_Titles" localSheetId="0">面试成绩!$1:$2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<sst xmlns="http://schemas.openxmlformats.org/spreadsheetml/2006/main" count="175" uniqueCount="88">
  <si>
    <t>红安县事业单位公开招聘引进高层次人才面试成绩</t>
  </si>
  <si>
    <t>分组</t>
  </si>
  <si>
    <t>序号</t>
  </si>
  <si>
    <t>主管部门</t>
  </si>
  <si>
    <t>招聘单位</t>
  </si>
  <si>
    <t>岗位代码</t>
  </si>
  <si>
    <t>姓名</t>
  </si>
  <si>
    <t>抽签号</t>
  </si>
  <si>
    <t>面试成绩</t>
  </si>
  <si>
    <t>A组</t>
  </si>
  <si>
    <t>湖北红安革命纪念地管理中心</t>
  </si>
  <si>
    <t>红安红色革命遗址遗迹群管理处</t>
  </si>
  <si>
    <t>HARC001</t>
  </si>
  <si>
    <t>72.48</t>
  </si>
  <si>
    <t>红安县审计局</t>
  </si>
  <si>
    <t>红安县政府投资审计中心</t>
  </si>
  <si>
    <t>HARC008</t>
  </si>
  <si>
    <t>红安县交通运输局</t>
  </si>
  <si>
    <t>红安县交通物流事业发展中心</t>
  </si>
  <si>
    <t>HARC013</t>
  </si>
  <si>
    <t>红安县教育局</t>
  </si>
  <si>
    <t>红安县职业技术教育中心</t>
  </si>
  <si>
    <t>HARC014</t>
  </si>
  <si>
    <t>红安县政务服务和大数据管理局</t>
  </si>
  <si>
    <t>红安县大数据中心</t>
  </si>
  <si>
    <t>HARC005</t>
  </si>
  <si>
    <t>79.00</t>
  </si>
  <si>
    <t>81.10</t>
  </si>
  <si>
    <t>70.30</t>
  </si>
  <si>
    <t>红安县科学技术和经济信息化局</t>
  </si>
  <si>
    <t>红安县科技创新发展中心</t>
  </si>
  <si>
    <t>HARC010</t>
  </si>
  <si>
    <t>81.20</t>
  </si>
  <si>
    <t>红安县公安局</t>
  </si>
  <si>
    <t>高新区专职消防队</t>
  </si>
  <si>
    <t>HARC016</t>
  </si>
  <si>
    <t>77.80</t>
  </si>
  <si>
    <t>84.50</t>
  </si>
  <si>
    <t>B组</t>
  </si>
  <si>
    <t>红安县委组织部</t>
  </si>
  <si>
    <t>县委组织部党员教育中心</t>
  </si>
  <si>
    <t>HARC003</t>
  </si>
  <si>
    <t>红安县农业农村局</t>
  </si>
  <si>
    <t>红安县农村社会事业发展中心</t>
  </si>
  <si>
    <t>HARC007</t>
  </si>
  <si>
    <t>80.80</t>
  </si>
  <si>
    <t>红安县财政局</t>
  </si>
  <si>
    <t>红安县财政局所属二级事业单位</t>
  </si>
  <si>
    <t>HARC012</t>
  </si>
  <si>
    <t>74.70</t>
  </si>
  <si>
    <t>C组</t>
  </si>
  <si>
    <t>湖北大别山革命传统教育基地</t>
  </si>
  <si>
    <t>HARC002</t>
  </si>
  <si>
    <t>88.04</t>
  </si>
  <si>
    <t>83.86</t>
  </si>
  <si>
    <t>81.52</t>
  </si>
  <si>
    <t>85.42</t>
  </si>
  <si>
    <t>红安县委宣传部</t>
  </si>
  <si>
    <t>红安县新时代文明实践指导中心</t>
  </si>
  <si>
    <t>HARC004</t>
  </si>
  <si>
    <t>84.78</t>
  </si>
  <si>
    <t>80.92</t>
  </si>
  <si>
    <t>80.44</t>
  </si>
  <si>
    <t>陶晨</t>
  </si>
  <si>
    <t>80.86</t>
  </si>
  <si>
    <t>HARC006</t>
  </si>
  <si>
    <t>82.48</t>
  </si>
  <si>
    <t>75.82</t>
  </si>
  <si>
    <t>HARC009</t>
  </si>
  <si>
    <t>86.42</t>
  </si>
  <si>
    <t>79.52</t>
  </si>
  <si>
    <t>HARC011</t>
  </si>
  <si>
    <t>孙晨铖</t>
  </si>
  <si>
    <t>82.06</t>
  </si>
  <si>
    <t>张丽梅</t>
  </si>
  <si>
    <t>韩阳</t>
  </si>
  <si>
    <t>77.66</t>
  </si>
  <si>
    <t>陶琪</t>
  </si>
  <si>
    <t>张奇晰</t>
  </si>
  <si>
    <t>79.30</t>
  </si>
  <si>
    <t>HARC015</t>
  </si>
  <si>
    <t>孟秋</t>
  </si>
  <si>
    <t>佘睿杰</t>
  </si>
  <si>
    <t>韩铮</t>
  </si>
  <si>
    <t>81.98</t>
  </si>
  <si>
    <t>陶伟</t>
  </si>
  <si>
    <t>83.42</t>
  </si>
  <si>
    <t>阮婷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</si>
</sst>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24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24"/>
      <name val="方正小标宋简体"/>
      <charset val="134"/>
    </font>
    <font>
      <sz val="16"/>
      <name val="黑体"/>
      <charset val="134"/>
    </font>
    <font>
      <sz val="24"/>
      <name val="黑体"/>
      <charset val="134"/>
    </font>
    <font>
      <sz val="16"/>
      <name val="仿宋"/>
      <charset val="134"/>
    </font>
    <font>
      <sz val="24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4"/>
  <sheetViews>
    <sheetView tabSelected="1" workbookViewId="0">
      <selection activeCell="C3" sqref="C3:C7"/>
    </sheetView>
  </sheetViews>
  <sheetFormatPr defaultColWidth="9" defaultRowHeight="31"/>
  <cols>
    <col min="1" max="1" width="11.25" style="2" customWidth="1"/>
    <col min="2" max="2" width="9.875" style="3" customWidth="1"/>
    <col min="3" max="3" width="39.75" style="4" customWidth="1"/>
    <col min="4" max="4" width="41.5" style="5" customWidth="1"/>
    <col min="5" max="5" width="15.75" style="2" customWidth="1"/>
    <col min="6" max="6" width="17.125" style="6" customWidth="1"/>
    <col min="7" max="7" width="10.5" style="7" customWidth="1"/>
    <col min="8" max="8" width="14" style="8" customWidth="1"/>
  </cols>
  <sheetData>
    <row r="1" ht="66" customHeight="1" spans="1:8">
      <c r="A1" s="9" t="s">
        <v>0</v>
      </c>
      <c r="B1" s="9"/>
      <c r="C1" s="10"/>
      <c r="D1" s="9"/>
      <c r="E1" s="9"/>
      <c r="F1" s="9"/>
      <c r="G1" s="9"/>
      <c r="H1" s="11"/>
    </row>
    <row r="2" s="1" customFormat="1" ht="36" customHeight="1" spans="1:9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4" t="s">
        <v>8</v>
      </c>
      <c r="I2" s="26"/>
    </row>
    <row r="3" ht="30" customHeight="1" spans="1:8">
      <c r="A3" s="15" t="s">
        <v>9</v>
      </c>
      <c r="B3" s="16">
        <v>1</v>
      </c>
      <c r="C3" s="17" t="s">
        <v>10</v>
      </c>
      <c r="D3" s="16" t="s">
        <v>11</v>
      </c>
      <c r="E3" s="16" t="s">
        <v>12</v>
      </c>
      <c r="F3" s="18" t="str">
        <f>"张海星"</f>
        <v>张海星</v>
      </c>
      <c r="G3" s="19">
        <v>8</v>
      </c>
      <c r="H3" s="20">
        <v>84.46</v>
      </c>
    </row>
    <row r="4" ht="30" customHeight="1" spans="1:8">
      <c r="A4" s="21"/>
      <c r="B4" s="16">
        <v>2</v>
      </c>
      <c r="C4" s="22"/>
      <c r="D4" s="16" t="s">
        <v>11</v>
      </c>
      <c r="E4" s="23"/>
      <c r="F4" s="18" t="str">
        <f>"朱栋"</f>
        <v>朱栋</v>
      </c>
      <c r="G4" s="19">
        <v>9</v>
      </c>
      <c r="H4" s="20">
        <v>72.36</v>
      </c>
    </row>
    <row r="5" ht="30" customHeight="1" spans="1:8">
      <c r="A5" s="21"/>
      <c r="B5" s="16">
        <v>3</v>
      </c>
      <c r="C5" s="22"/>
      <c r="D5" s="16" t="s">
        <v>11</v>
      </c>
      <c r="E5" s="23"/>
      <c r="F5" s="18" t="str">
        <f>"程杨"</f>
        <v>程杨</v>
      </c>
      <c r="G5" s="19">
        <v>7</v>
      </c>
      <c r="H5" s="20">
        <v>79.64</v>
      </c>
    </row>
    <row r="6" ht="30" customHeight="1" spans="1:8">
      <c r="A6" s="21"/>
      <c r="B6" s="16">
        <v>4</v>
      </c>
      <c r="C6" s="22"/>
      <c r="D6" s="16" t="s">
        <v>11</v>
      </c>
      <c r="E6" s="23"/>
      <c r="F6" s="18" t="str">
        <f>"喻阳"</f>
        <v>喻阳</v>
      </c>
      <c r="G6" s="19">
        <v>6</v>
      </c>
      <c r="H6" s="20" t="s">
        <v>13</v>
      </c>
    </row>
    <row r="7" ht="30" customHeight="1" spans="1:8">
      <c r="A7" s="21"/>
      <c r="B7" s="16">
        <v>5</v>
      </c>
      <c r="C7" s="22"/>
      <c r="D7" s="16" t="s">
        <v>11</v>
      </c>
      <c r="E7" s="24"/>
      <c r="F7" s="18" t="str">
        <f>"解文杰"</f>
        <v>解文杰</v>
      </c>
      <c r="G7" s="19">
        <v>5</v>
      </c>
      <c r="H7" s="20">
        <v>80.72</v>
      </c>
    </row>
    <row r="8" ht="30" customHeight="1" spans="1:8">
      <c r="A8" s="21"/>
      <c r="B8" s="16">
        <v>6</v>
      </c>
      <c r="C8" s="17" t="s">
        <v>14</v>
      </c>
      <c r="D8" s="16" t="s">
        <v>15</v>
      </c>
      <c r="E8" s="16" t="s">
        <v>16</v>
      </c>
      <c r="F8" s="18" t="str">
        <f>"袁野"</f>
        <v>袁野</v>
      </c>
      <c r="G8" s="19"/>
      <c r="H8" s="20"/>
    </row>
    <row r="9" ht="30" customHeight="1" spans="1:8">
      <c r="A9" s="21"/>
      <c r="B9" s="16">
        <v>7</v>
      </c>
      <c r="C9" s="22"/>
      <c r="D9" s="16" t="s">
        <v>15</v>
      </c>
      <c r="E9" s="23"/>
      <c r="F9" s="18" t="str">
        <f>"李超"</f>
        <v>李超</v>
      </c>
      <c r="G9" s="19">
        <v>4</v>
      </c>
      <c r="H9" s="20">
        <v>75.02</v>
      </c>
    </row>
    <row r="10" ht="30" customHeight="1" spans="1:8">
      <c r="A10" s="21"/>
      <c r="B10" s="16">
        <v>8</v>
      </c>
      <c r="C10" s="22"/>
      <c r="D10" s="16" t="s">
        <v>15</v>
      </c>
      <c r="E10" s="23"/>
      <c r="F10" s="18" t="str">
        <f>"程檀倬"</f>
        <v>程檀倬</v>
      </c>
      <c r="G10" s="19">
        <v>3</v>
      </c>
      <c r="H10" s="20">
        <v>82.86</v>
      </c>
    </row>
    <row r="11" ht="30" customHeight="1" spans="1:8">
      <c r="A11" s="21"/>
      <c r="B11" s="16">
        <v>9</v>
      </c>
      <c r="C11" s="22"/>
      <c r="D11" s="16" t="s">
        <v>15</v>
      </c>
      <c r="E11" s="23"/>
      <c r="F11" s="18" t="str">
        <f>"王欢"</f>
        <v>王欢</v>
      </c>
      <c r="G11" s="19"/>
      <c r="H11" s="20"/>
    </row>
    <row r="12" ht="30" customHeight="1" spans="1:8">
      <c r="A12" s="21"/>
      <c r="B12" s="16">
        <v>10</v>
      </c>
      <c r="C12" s="22"/>
      <c r="D12" s="16" t="s">
        <v>15</v>
      </c>
      <c r="E12" s="24"/>
      <c r="F12" s="18" t="str">
        <f>"刘佳雯"</f>
        <v>刘佳雯</v>
      </c>
      <c r="G12" s="19"/>
      <c r="H12" s="20"/>
    </row>
    <row r="13" ht="30" customHeight="1" spans="1:8">
      <c r="A13" s="21"/>
      <c r="B13" s="16">
        <v>11</v>
      </c>
      <c r="C13" s="17" t="s">
        <v>17</v>
      </c>
      <c r="D13" s="16" t="s">
        <v>18</v>
      </c>
      <c r="E13" s="16" t="s">
        <v>19</v>
      </c>
      <c r="F13" s="18" t="str">
        <f>"何志"</f>
        <v>何志</v>
      </c>
      <c r="G13" s="19">
        <v>10</v>
      </c>
      <c r="H13" s="20">
        <v>82.48</v>
      </c>
    </row>
    <row r="14" ht="30" customHeight="1" spans="1:8">
      <c r="A14" s="21"/>
      <c r="B14" s="16">
        <v>12</v>
      </c>
      <c r="C14" s="22"/>
      <c r="D14" s="16" t="s">
        <v>18</v>
      </c>
      <c r="E14" s="23"/>
      <c r="F14" s="18" t="str">
        <f>"李定珠"</f>
        <v>李定珠</v>
      </c>
      <c r="G14" s="19"/>
      <c r="H14" s="20"/>
    </row>
    <row r="15" ht="30" customHeight="1" spans="1:8">
      <c r="A15" s="21"/>
      <c r="B15" s="16">
        <v>13</v>
      </c>
      <c r="C15" s="22"/>
      <c r="D15" s="16" t="s">
        <v>18</v>
      </c>
      <c r="E15" s="24"/>
      <c r="F15" s="18" t="str">
        <f>"汤肖"</f>
        <v>汤肖</v>
      </c>
      <c r="G15" s="19"/>
      <c r="H15" s="20"/>
    </row>
    <row r="16" ht="30" customHeight="1" spans="1:8">
      <c r="A16" s="21"/>
      <c r="B16" s="16">
        <v>14</v>
      </c>
      <c r="C16" s="17" t="s">
        <v>20</v>
      </c>
      <c r="D16" s="16" t="s">
        <v>21</v>
      </c>
      <c r="E16" s="16" t="s">
        <v>22</v>
      </c>
      <c r="F16" s="18" t="str">
        <f>"蔡亮"</f>
        <v>蔡亮</v>
      </c>
      <c r="G16" s="19"/>
      <c r="H16" s="20"/>
    </row>
    <row r="17" customFormat="1" ht="30" customHeight="1" spans="1:8">
      <c r="A17" s="21"/>
      <c r="B17" s="16">
        <v>15</v>
      </c>
      <c r="C17" s="22"/>
      <c r="D17" s="16" t="s">
        <v>21</v>
      </c>
      <c r="E17" s="23"/>
      <c r="F17" s="18" t="str">
        <f>"周文洁"</f>
        <v>周文洁</v>
      </c>
      <c r="G17" s="19">
        <v>2</v>
      </c>
      <c r="H17" s="20">
        <v>81.78</v>
      </c>
    </row>
    <row r="18" customFormat="1" ht="30" customHeight="1" spans="1:8">
      <c r="A18" s="21"/>
      <c r="B18" s="16">
        <v>16</v>
      </c>
      <c r="C18" s="22"/>
      <c r="D18" s="16" t="s">
        <v>21</v>
      </c>
      <c r="E18" s="23"/>
      <c r="F18" s="18" t="str">
        <f>"乐欣然"</f>
        <v>乐欣然</v>
      </c>
      <c r="G18" s="19">
        <v>1</v>
      </c>
      <c r="H18" s="20">
        <v>80.22</v>
      </c>
    </row>
    <row r="19" customFormat="1" ht="30" customHeight="1" spans="1:8">
      <c r="A19" s="21"/>
      <c r="B19" s="16">
        <v>17</v>
      </c>
      <c r="C19" s="22"/>
      <c r="D19" s="16" t="s">
        <v>21</v>
      </c>
      <c r="E19" s="24"/>
      <c r="F19" s="18" t="str">
        <f>"陶殷"</f>
        <v>陶殷</v>
      </c>
      <c r="G19" s="19"/>
      <c r="H19" s="20"/>
    </row>
    <row r="20" customFormat="1" ht="30" customHeight="1" spans="1:8">
      <c r="A20" s="21"/>
      <c r="B20" s="16">
        <v>18</v>
      </c>
      <c r="C20" s="17" t="s">
        <v>23</v>
      </c>
      <c r="D20" s="16" t="s">
        <v>24</v>
      </c>
      <c r="E20" s="16" t="s">
        <v>25</v>
      </c>
      <c r="F20" s="18" t="str">
        <f>"邱思琪"</f>
        <v>邱思琪</v>
      </c>
      <c r="G20" s="19"/>
      <c r="H20" s="20"/>
    </row>
    <row r="21" customFormat="1" ht="30" customHeight="1" spans="1:8">
      <c r="A21" s="21"/>
      <c r="B21" s="16">
        <v>19</v>
      </c>
      <c r="C21" s="22"/>
      <c r="D21" s="16" t="s">
        <v>24</v>
      </c>
      <c r="E21" s="23"/>
      <c r="F21" s="18" t="str">
        <f>"李显伟"</f>
        <v>李显伟</v>
      </c>
      <c r="G21" s="19">
        <v>11</v>
      </c>
      <c r="H21" s="20" t="s">
        <v>26</v>
      </c>
    </row>
    <row r="22" customFormat="1" ht="30" customHeight="1" spans="1:8">
      <c r="A22" s="21"/>
      <c r="B22" s="16">
        <v>20</v>
      </c>
      <c r="C22" s="22"/>
      <c r="D22" s="16" t="s">
        <v>24</v>
      </c>
      <c r="E22" s="23"/>
      <c r="F22" s="18" t="str">
        <f>"吴依凡"</f>
        <v>吴依凡</v>
      </c>
      <c r="G22" s="19">
        <v>12</v>
      </c>
      <c r="H22" s="20" t="s">
        <v>27</v>
      </c>
    </row>
    <row r="23" customFormat="1" ht="30" customHeight="1" spans="1:8">
      <c r="A23" s="21"/>
      <c r="B23" s="16">
        <v>21</v>
      </c>
      <c r="C23" s="22"/>
      <c r="D23" s="16" t="s">
        <v>24</v>
      </c>
      <c r="E23" s="23"/>
      <c r="F23" s="18" t="str">
        <f>"程炜"</f>
        <v>程炜</v>
      </c>
      <c r="G23" s="19">
        <v>13</v>
      </c>
      <c r="H23" s="20" t="s">
        <v>28</v>
      </c>
    </row>
    <row r="24" customFormat="1" ht="30" customHeight="1" spans="1:8">
      <c r="A24" s="21"/>
      <c r="B24" s="16">
        <v>22</v>
      </c>
      <c r="C24" s="22"/>
      <c r="D24" s="16" t="s">
        <v>24</v>
      </c>
      <c r="E24" s="24"/>
      <c r="F24" s="18" t="str">
        <f>"郭一君"</f>
        <v>郭一君</v>
      </c>
      <c r="G24" s="19"/>
      <c r="H24" s="20"/>
    </row>
    <row r="25" customFormat="1" ht="30" customHeight="1" spans="1:8">
      <c r="A25" s="21"/>
      <c r="B25" s="16">
        <v>23</v>
      </c>
      <c r="C25" s="17" t="s">
        <v>29</v>
      </c>
      <c r="D25" s="16" t="s">
        <v>30</v>
      </c>
      <c r="E25" s="16" t="s">
        <v>31</v>
      </c>
      <c r="F25" s="18" t="str">
        <f>"岳崇浩"</f>
        <v>岳崇浩</v>
      </c>
      <c r="G25" s="19">
        <v>14</v>
      </c>
      <c r="H25" s="20" t="s">
        <v>32</v>
      </c>
    </row>
    <row r="26" customFormat="1" ht="30" customHeight="1" spans="1:8">
      <c r="A26" s="21"/>
      <c r="B26" s="16">
        <v>24</v>
      </c>
      <c r="C26" s="22"/>
      <c r="D26" s="16" t="s">
        <v>30</v>
      </c>
      <c r="E26" s="23"/>
      <c r="F26" s="18" t="str">
        <f>"杨旭东"</f>
        <v>杨旭东</v>
      </c>
      <c r="G26" s="19"/>
      <c r="H26" s="20"/>
    </row>
    <row r="27" customFormat="1" ht="30" customHeight="1" spans="1:8">
      <c r="A27" s="21"/>
      <c r="B27" s="16">
        <v>25</v>
      </c>
      <c r="C27" s="22"/>
      <c r="D27" s="16" t="s">
        <v>30</v>
      </c>
      <c r="E27" s="23"/>
      <c r="F27" s="18" t="str">
        <f>"阮时林"</f>
        <v>阮时林</v>
      </c>
      <c r="G27" s="19"/>
      <c r="H27" s="20"/>
    </row>
    <row r="28" customFormat="1" ht="30" customHeight="1" spans="1:8">
      <c r="A28" s="21"/>
      <c r="B28" s="16">
        <v>26</v>
      </c>
      <c r="C28" s="22"/>
      <c r="D28" s="16" t="s">
        <v>30</v>
      </c>
      <c r="E28" s="23"/>
      <c r="F28" s="18" t="str">
        <f>"张启伟"</f>
        <v>张启伟</v>
      </c>
      <c r="G28" s="19">
        <v>15</v>
      </c>
      <c r="H28" s="20">
        <v>76.78</v>
      </c>
    </row>
    <row r="29" customFormat="1" ht="30" customHeight="1" spans="1:8">
      <c r="A29" s="21"/>
      <c r="B29" s="16">
        <v>27</v>
      </c>
      <c r="C29" s="22"/>
      <c r="D29" s="16" t="s">
        <v>30</v>
      </c>
      <c r="E29" s="24"/>
      <c r="F29" s="18" t="str">
        <f>"秦福泉"</f>
        <v>秦福泉</v>
      </c>
      <c r="G29" s="19">
        <v>16</v>
      </c>
      <c r="H29" s="20">
        <v>83.48</v>
      </c>
    </row>
    <row r="30" ht="30" customHeight="1" spans="1:8">
      <c r="A30" s="21"/>
      <c r="B30" s="16">
        <v>28</v>
      </c>
      <c r="C30" s="17" t="s">
        <v>33</v>
      </c>
      <c r="D30" s="16" t="s">
        <v>34</v>
      </c>
      <c r="E30" s="16" t="s">
        <v>35</v>
      </c>
      <c r="F30" s="18" t="str">
        <f>"李瑞泽"</f>
        <v>李瑞泽</v>
      </c>
      <c r="G30" s="19"/>
      <c r="H30" s="20"/>
    </row>
    <row r="31" ht="30" customHeight="1" spans="1:8">
      <c r="A31" s="21"/>
      <c r="B31" s="16">
        <v>29</v>
      </c>
      <c r="C31" s="22"/>
      <c r="D31" s="16" t="s">
        <v>34</v>
      </c>
      <c r="E31" s="23"/>
      <c r="F31" s="18" t="str">
        <f>"张定军"</f>
        <v>张定军</v>
      </c>
      <c r="G31" s="19">
        <v>18</v>
      </c>
      <c r="H31" s="20" t="s">
        <v>36</v>
      </c>
    </row>
    <row r="32" ht="30" customHeight="1" spans="1:8">
      <c r="A32" s="21"/>
      <c r="B32" s="16">
        <v>30</v>
      </c>
      <c r="C32" s="22"/>
      <c r="D32" s="16" t="s">
        <v>34</v>
      </c>
      <c r="E32" s="23"/>
      <c r="F32" s="18" t="str">
        <f>"汪嵩松"</f>
        <v>汪嵩松</v>
      </c>
      <c r="G32" s="19"/>
      <c r="H32" s="20"/>
    </row>
    <row r="33" ht="30" customHeight="1" spans="1:8">
      <c r="A33" s="21"/>
      <c r="B33" s="16">
        <v>31</v>
      </c>
      <c r="C33" s="22"/>
      <c r="D33" s="16" t="s">
        <v>34</v>
      </c>
      <c r="E33" s="23"/>
      <c r="F33" s="18" t="str">
        <f>"阚思"</f>
        <v>阚思</v>
      </c>
      <c r="G33" s="19">
        <v>17</v>
      </c>
      <c r="H33" s="20" t="s">
        <v>37</v>
      </c>
    </row>
    <row r="34" ht="30" customHeight="1" spans="1:8">
      <c r="A34" s="21"/>
      <c r="B34" s="16">
        <v>32</v>
      </c>
      <c r="C34" s="22"/>
      <c r="D34" s="16" t="s">
        <v>34</v>
      </c>
      <c r="E34" s="23"/>
      <c r="F34" s="18" t="str">
        <f>"万洪波"</f>
        <v>万洪波</v>
      </c>
      <c r="G34" s="19"/>
      <c r="H34" s="20"/>
    </row>
    <row r="35" ht="30" customHeight="1" spans="1:8">
      <c r="A35" s="25"/>
      <c r="B35" s="16">
        <v>33</v>
      </c>
      <c r="C35" s="22"/>
      <c r="D35" s="16" t="s">
        <v>34</v>
      </c>
      <c r="E35" s="24"/>
      <c r="F35" s="18" t="str">
        <f>"朱文进"</f>
        <v>朱文进</v>
      </c>
      <c r="G35" s="19"/>
      <c r="H35" s="20"/>
    </row>
    <row r="36" ht="30" customHeight="1" spans="1:8">
      <c r="A36" s="15" t="s">
        <v>38</v>
      </c>
      <c r="B36" s="16">
        <v>34</v>
      </c>
      <c r="C36" s="17" t="s">
        <v>39</v>
      </c>
      <c r="D36" s="16" t="s">
        <v>40</v>
      </c>
      <c r="E36" s="16" t="s">
        <v>41</v>
      </c>
      <c r="F36" s="18" t="str">
        <f>"程炳辉"</f>
        <v>程炳辉</v>
      </c>
      <c r="G36" s="19"/>
      <c r="H36" s="20"/>
    </row>
    <row r="37" ht="30" customHeight="1" spans="1:8">
      <c r="A37" s="21"/>
      <c r="B37" s="16">
        <v>35</v>
      </c>
      <c r="C37" s="22"/>
      <c r="D37" s="16" t="s">
        <v>40</v>
      </c>
      <c r="E37" s="23"/>
      <c r="F37" s="18" t="str">
        <f>"朱力军"</f>
        <v>朱力军</v>
      </c>
      <c r="G37" s="19">
        <v>9</v>
      </c>
      <c r="H37" s="20">
        <v>83.14</v>
      </c>
    </row>
    <row r="38" ht="30" customHeight="1" spans="1:8">
      <c r="A38" s="21"/>
      <c r="B38" s="16">
        <v>36</v>
      </c>
      <c r="C38" s="22"/>
      <c r="D38" s="16" t="s">
        <v>40</v>
      </c>
      <c r="E38" s="23"/>
      <c r="F38" s="18" t="str">
        <f>"刘婉怡"</f>
        <v>刘婉怡</v>
      </c>
      <c r="G38" s="19">
        <v>13</v>
      </c>
      <c r="H38" s="20">
        <v>77.82</v>
      </c>
    </row>
    <row r="39" ht="30" customHeight="1" spans="1:8">
      <c r="A39" s="21"/>
      <c r="B39" s="16">
        <v>37</v>
      </c>
      <c r="C39" s="22"/>
      <c r="D39" s="16" t="s">
        <v>40</v>
      </c>
      <c r="E39" s="23"/>
      <c r="F39" s="18" t="str">
        <f>"陈诗云"</f>
        <v>陈诗云</v>
      </c>
      <c r="G39" s="19"/>
      <c r="H39" s="20"/>
    </row>
    <row r="40" ht="30" customHeight="1" spans="1:8">
      <c r="A40" s="21"/>
      <c r="B40" s="16">
        <v>38</v>
      </c>
      <c r="C40" s="22"/>
      <c r="D40" s="16" t="s">
        <v>40</v>
      </c>
      <c r="E40" s="23"/>
      <c r="F40" s="18" t="str">
        <f>"王心怡"</f>
        <v>王心怡</v>
      </c>
      <c r="G40" s="19"/>
      <c r="H40" s="20"/>
    </row>
    <row r="41" ht="30" customHeight="1" spans="1:8">
      <c r="A41" s="21"/>
      <c r="B41" s="16">
        <v>39</v>
      </c>
      <c r="C41" s="22"/>
      <c r="D41" s="16" t="s">
        <v>40</v>
      </c>
      <c r="E41" s="23"/>
      <c r="F41" s="18" t="str">
        <f>"任为"</f>
        <v>任为</v>
      </c>
      <c r="G41" s="19"/>
      <c r="H41" s="20"/>
    </row>
    <row r="42" ht="30" customHeight="1" spans="1:8">
      <c r="A42" s="21"/>
      <c r="B42" s="16">
        <v>40</v>
      </c>
      <c r="C42" s="22"/>
      <c r="D42" s="16" t="s">
        <v>40</v>
      </c>
      <c r="E42" s="23"/>
      <c r="F42" s="18" t="str">
        <f>"程嘉梅"</f>
        <v>程嘉梅</v>
      </c>
      <c r="G42" s="19">
        <v>12</v>
      </c>
      <c r="H42" s="20">
        <v>84.26</v>
      </c>
    </row>
    <row r="43" ht="30" customHeight="1" spans="1:8">
      <c r="A43" s="21"/>
      <c r="B43" s="16">
        <v>41</v>
      </c>
      <c r="C43" s="22"/>
      <c r="D43" s="16" t="s">
        <v>40</v>
      </c>
      <c r="E43" s="23"/>
      <c r="F43" s="18" t="str">
        <f>"闵韵茜"</f>
        <v>闵韵茜</v>
      </c>
      <c r="G43" s="19">
        <v>10</v>
      </c>
      <c r="H43" s="20">
        <v>82.12</v>
      </c>
    </row>
    <row r="44" ht="30" customHeight="1" spans="1:8">
      <c r="A44" s="21"/>
      <c r="B44" s="16">
        <v>42</v>
      </c>
      <c r="C44" s="22"/>
      <c r="D44" s="16" t="s">
        <v>40</v>
      </c>
      <c r="E44" s="24"/>
      <c r="F44" s="18" t="str">
        <f>"孔青青"</f>
        <v>孔青青</v>
      </c>
      <c r="G44" s="19">
        <v>11</v>
      </c>
      <c r="H44" s="20">
        <v>78.98</v>
      </c>
    </row>
    <row r="45" ht="30" customHeight="1" spans="1:8">
      <c r="A45" s="21"/>
      <c r="B45" s="16">
        <v>43</v>
      </c>
      <c r="C45" s="17" t="s">
        <v>42</v>
      </c>
      <c r="D45" s="16" t="s">
        <v>43</v>
      </c>
      <c r="E45" s="16" t="s">
        <v>44</v>
      </c>
      <c r="F45" s="18" t="str">
        <f>"黄登"</f>
        <v>黄登</v>
      </c>
      <c r="G45" s="19"/>
      <c r="H45" s="20"/>
    </row>
    <row r="46" ht="30" customHeight="1" spans="1:8">
      <c r="A46" s="21"/>
      <c r="B46" s="16">
        <v>44</v>
      </c>
      <c r="C46" s="22"/>
      <c r="D46" s="16" t="s">
        <v>43</v>
      </c>
      <c r="E46" s="23"/>
      <c r="F46" s="18" t="str">
        <f>"沈书锋"</f>
        <v>沈书锋</v>
      </c>
      <c r="G46" s="19"/>
      <c r="H46" s="20"/>
    </row>
    <row r="47" ht="30" customHeight="1" spans="1:8">
      <c r="A47" s="21"/>
      <c r="B47" s="16">
        <v>45</v>
      </c>
      <c r="C47" s="22"/>
      <c r="D47" s="16" t="s">
        <v>43</v>
      </c>
      <c r="E47" s="24"/>
      <c r="F47" s="18" t="str">
        <f>"黄美玲"</f>
        <v>黄美玲</v>
      </c>
      <c r="G47" s="19">
        <v>8</v>
      </c>
      <c r="H47" s="20" t="s">
        <v>45</v>
      </c>
    </row>
    <row r="48" ht="30" customHeight="1" spans="1:8">
      <c r="A48" s="21"/>
      <c r="B48" s="16">
        <v>46</v>
      </c>
      <c r="C48" s="17" t="s">
        <v>46</v>
      </c>
      <c r="D48" s="16" t="s">
        <v>47</v>
      </c>
      <c r="E48" s="16" t="s">
        <v>48</v>
      </c>
      <c r="F48" s="18" t="str">
        <f>"朱宗晨"</f>
        <v>朱宗晨</v>
      </c>
      <c r="G48" s="19"/>
      <c r="H48" s="20"/>
    </row>
    <row r="49" ht="30" customHeight="1" spans="1:8">
      <c r="A49" s="21"/>
      <c r="B49" s="16">
        <v>47</v>
      </c>
      <c r="C49" s="22"/>
      <c r="D49" s="16" t="s">
        <v>47</v>
      </c>
      <c r="E49" s="23"/>
      <c r="F49" s="18" t="str">
        <f>"刘卓凡"</f>
        <v>刘卓凡</v>
      </c>
      <c r="G49" s="19">
        <v>5</v>
      </c>
      <c r="H49" s="20">
        <v>75.14</v>
      </c>
    </row>
    <row r="50" ht="30" customHeight="1" spans="1:8">
      <c r="A50" s="21"/>
      <c r="B50" s="16">
        <v>48</v>
      </c>
      <c r="C50" s="22"/>
      <c r="D50" s="16" t="s">
        <v>47</v>
      </c>
      <c r="E50" s="23"/>
      <c r="F50" s="18" t="str">
        <f>"严孟寒"</f>
        <v>严孟寒</v>
      </c>
      <c r="G50" s="19">
        <v>7</v>
      </c>
      <c r="H50" s="20" t="s">
        <v>49</v>
      </c>
    </row>
    <row r="51" ht="30" customHeight="1" spans="1:8">
      <c r="A51" s="21"/>
      <c r="B51" s="16">
        <v>49</v>
      </c>
      <c r="C51" s="22"/>
      <c r="D51" s="16" t="s">
        <v>47</v>
      </c>
      <c r="E51" s="23"/>
      <c r="F51" s="18" t="str">
        <f>"陈文娟"</f>
        <v>陈文娟</v>
      </c>
      <c r="G51" s="19">
        <v>3</v>
      </c>
      <c r="H51" s="20">
        <v>82.12</v>
      </c>
    </row>
    <row r="52" ht="30" customHeight="1" spans="1:8">
      <c r="A52" s="21"/>
      <c r="B52" s="16">
        <v>50</v>
      </c>
      <c r="C52" s="22"/>
      <c r="D52" s="16" t="s">
        <v>47</v>
      </c>
      <c r="E52" s="23"/>
      <c r="F52" s="18" t="str">
        <f>"乐智辉"</f>
        <v>乐智辉</v>
      </c>
      <c r="G52" s="19">
        <v>1</v>
      </c>
      <c r="H52" s="20">
        <v>72.58</v>
      </c>
    </row>
    <row r="53" ht="30" customHeight="1" spans="1:8">
      <c r="A53" s="21"/>
      <c r="B53" s="16">
        <v>51</v>
      </c>
      <c r="C53" s="22"/>
      <c r="D53" s="16" t="s">
        <v>47</v>
      </c>
      <c r="E53" s="23"/>
      <c r="F53" s="18" t="str">
        <f>"周小敏"</f>
        <v>周小敏</v>
      </c>
      <c r="G53" s="19"/>
      <c r="H53" s="20"/>
    </row>
    <row r="54" ht="30" customHeight="1" spans="1:8">
      <c r="A54" s="21"/>
      <c r="B54" s="16">
        <v>52</v>
      </c>
      <c r="C54" s="22"/>
      <c r="D54" s="16" t="s">
        <v>47</v>
      </c>
      <c r="E54" s="23"/>
      <c r="F54" s="18" t="str">
        <f>"邵青"</f>
        <v>邵青</v>
      </c>
      <c r="G54" s="19">
        <v>2</v>
      </c>
      <c r="H54" s="20">
        <v>78.56</v>
      </c>
    </row>
    <row r="55" ht="30" customHeight="1" spans="1:8">
      <c r="A55" s="21"/>
      <c r="B55" s="16">
        <v>53</v>
      </c>
      <c r="C55" s="22"/>
      <c r="D55" s="16" t="s">
        <v>47</v>
      </c>
      <c r="E55" s="23"/>
      <c r="F55" s="18" t="str">
        <f>"肖江龙"</f>
        <v>肖江龙</v>
      </c>
      <c r="G55" s="19"/>
      <c r="H55" s="20"/>
    </row>
    <row r="56" ht="30" customHeight="1" spans="1:8">
      <c r="A56" s="21"/>
      <c r="B56" s="16">
        <v>54</v>
      </c>
      <c r="C56" s="22"/>
      <c r="D56" s="16" t="s">
        <v>47</v>
      </c>
      <c r="E56" s="23"/>
      <c r="F56" s="18" t="str">
        <f>"盛凯茜"</f>
        <v>盛凯茜</v>
      </c>
      <c r="G56" s="19"/>
      <c r="H56" s="20"/>
    </row>
    <row r="57" ht="30" customHeight="1" spans="1:8">
      <c r="A57" s="21"/>
      <c r="B57" s="16">
        <v>55</v>
      </c>
      <c r="C57" s="22"/>
      <c r="D57" s="16" t="s">
        <v>47</v>
      </c>
      <c r="E57" s="23"/>
      <c r="F57" s="18" t="str">
        <f>"王亚男"</f>
        <v>王亚男</v>
      </c>
      <c r="G57" s="19">
        <v>4</v>
      </c>
      <c r="H57" s="20">
        <v>82.72</v>
      </c>
    </row>
    <row r="58" ht="30" customHeight="1" spans="1:8">
      <c r="A58" s="21"/>
      <c r="B58" s="16">
        <v>56</v>
      </c>
      <c r="C58" s="22"/>
      <c r="D58" s="16" t="s">
        <v>47</v>
      </c>
      <c r="E58" s="23"/>
      <c r="F58" s="18" t="str">
        <f>"柯畅"</f>
        <v>柯畅</v>
      </c>
      <c r="G58" s="19"/>
      <c r="H58" s="20"/>
    </row>
    <row r="59" ht="30" customHeight="1" spans="1:8">
      <c r="A59" s="21"/>
      <c r="B59" s="16">
        <v>57</v>
      </c>
      <c r="C59" s="22"/>
      <c r="D59" s="16" t="s">
        <v>47</v>
      </c>
      <c r="E59" s="23"/>
      <c r="F59" s="18" t="str">
        <f>"王秋娥"</f>
        <v>王秋娥</v>
      </c>
      <c r="G59" s="19">
        <v>6</v>
      </c>
      <c r="H59" s="20">
        <v>85.08</v>
      </c>
    </row>
    <row r="60" ht="30" customHeight="1" spans="1:8">
      <c r="A60" s="21"/>
      <c r="B60" s="16">
        <v>58</v>
      </c>
      <c r="C60" s="22"/>
      <c r="D60" s="16" t="s">
        <v>47</v>
      </c>
      <c r="E60" s="23"/>
      <c r="F60" s="18" t="str">
        <f>"孙雨丝"</f>
        <v>孙雨丝</v>
      </c>
      <c r="G60" s="19"/>
      <c r="H60" s="20"/>
    </row>
    <row r="61" ht="30" customHeight="1" spans="1:8">
      <c r="A61" s="21"/>
      <c r="B61" s="16">
        <v>59</v>
      </c>
      <c r="C61" s="22"/>
      <c r="D61" s="16" t="s">
        <v>47</v>
      </c>
      <c r="E61" s="23"/>
      <c r="F61" s="18" t="str">
        <f>"王斯"</f>
        <v>王斯</v>
      </c>
      <c r="G61" s="19"/>
      <c r="H61" s="20"/>
    </row>
    <row r="62" ht="30" customHeight="1" spans="1:8">
      <c r="A62" s="25"/>
      <c r="B62" s="16">
        <v>60</v>
      </c>
      <c r="C62" s="22"/>
      <c r="D62" s="16" t="s">
        <v>47</v>
      </c>
      <c r="E62" s="24"/>
      <c r="F62" s="18" t="str">
        <f>"袁曼"</f>
        <v>袁曼</v>
      </c>
      <c r="G62" s="19"/>
      <c r="H62" s="20"/>
    </row>
    <row r="63" ht="30" customHeight="1" spans="1:8">
      <c r="A63" s="15" t="s">
        <v>50</v>
      </c>
      <c r="B63" s="16">
        <v>61</v>
      </c>
      <c r="C63" s="17" t="s">
        <v>10</v>
      </c>
      <c r="D63" s="16" t="s">
        <v>51</v>
      </c>
      <c r="E63" s="16" t="s">
        <v>52</v>
      </c>
      <c r="F63" s="18" t="str">
        <f>"江锐"</f>
        <v>江锐</v>
      </c>
      <c r="G63" s="19">
        <v>10</v>
      </c>
      <c r="H63" s="20" t="s">
        <v>53</v>
      </c>
    </row>
    <row r="64" ht="30" customHeight="1" spans="1:8">
      <c r="A64" s="21"/>
      <c r="B64" s="16">
        <v>62</v>
      </c>
      <c r="C64" s="22"/>
      <c r="D64" s="16" t="s">
        <v>51</v>
      </c>
      <c r="E64" s="23"/>
      <c r="F64" s="18" t="str">
        <f>"钱宇通"</f>
        <v>钱宇通</v>
      </c>
      <c r="G64" s="19">
        <v>12</v>
      </c>
      <c r="H64" s="20" t="s">
        <v>54</v>
      </c>
    </row>
    <row r="65" ht="30" customHeight="1" spans="1:8">
      <c r="A65" s="21"/>
      <c r="B65" s="16">
        <v>63</v>
      </c>
      <c r="C65" s="22"/>
      <c r="D65" s="16" t="s">
        <v>51</v>
      </c>
      <c r="E65" s="23"/>
      <c r="F65" s="18" t="str">
        <f>"张雪敏"</f>
        <v>张雪敏</v>
      </c>
      <c r="G65" s="19">
        <v>11</v>
      </c>
      <c r="H65" s="20" t="s">
        <v>55</v>
      </c>
    </row>
    <row r="66" ht="30" customHeight="1" spans="1:8">
      <c r="A66" s="21"/>
      <c r="B66" s="16">
        <v>64</v>
      </c>
      <c r="C66" s="22"/>
      <c r="D66" s="16" t="s">
        <v>51</v>
      </c>
      <c r="E66" s="23"/>
      <c r="F66" s="18" t="str">
        <f>"肖洁"</f>
        <v>肖洁</v>
      </c>
      <c r="G66" s="19">
        <v>13</v>
      </c>
      <c r="H66" s="20" t="s">
        <v>56</v>
      </c>
    </row>
    <row r="67" ht="30" customHeight="1" spans="1:8">
      <c r="A67" s="21"/>
      <c r="B67" s="16">
        <v>65</v>
      </c>
      <c r="C67" s="22"/>
      <c r="D67" s="16" t="s">
        <v>51</v>
      </c>
      <c r="E67" s="24"/>
      <c r="F67" s="18" t="str">
        <f>"陈家玉"</f>
        <v>陈家玉</v>
      </c>
      <c r="G67" s="19"/>
      <c r="H67" s="20"/>
    </row>
    <row r="68" ht="30" customHeight="1" spans="1:8">
      <c r="A68" s="21"/>
      <c r="B68" s="16">
        <v>66</v>
      </c>
      <c r="C68" s="17" t="s">
        <v>57</v>
      </c>
      <c r="D68" s="16" t="s">
        <v>58</v>
      </c>
      <c r="E68" s="16" t="s">
        <v>59</v>
      </c>
      <c r="F68" s="18" t="str">
        <f>"吴佳文"</f>
        <v>吴佳文</v>
      </c>
      <c r="G68" s="19">
        <v>9</v>
      </c>
      <c r="H68" s="20" t="s">
        <v>60</v>
      </c>
    </row>
    <row r="69" ht="30" customHeight="1" spans="1:8">
      <c r="A69" s="21"/>
      <c r="B69" s="16">
        <v>67</v>
      </c>
      <c r="C69" s="22"/>
      <c r="D69" s="16" t="s">
        <v>58</v>
      </c>
      <c r="E69" s="23"/>
      <c r="F69" s="18" t="str">
        <f>"戴丽慧"</f>
        <v>戴丽慧</v>
      </c>
      <c r="G69" s="19">
        <v>7</v>
      </c>
      <c r="H69" s="20" t="s">
        <v>61</v>
      </c>
    </row>
    <row r="70" ht="30" customHeight="1" spans="1:8">
      <c r="A70" s="21"/>
      <c r="B70" s="16">
        <v>68</v>
      </c>
      <c r="C70" s="22"/>
      <c r="D70" s="16" t="s">
        <v>58</v>
      </c>
      <c r="E70" s="23"/>
      <c r="F70" s="18" t="str">
        <f>"李创"</f>
        <v>李创</v>
      </c>
      <c r="G70" s="19">
        <v>8</v>
      </c>
      <c r="H70" s="20" t="s">
        <v>62</v>
      </c>
    </row>
    <row r="71" ht="30" customHeight="1" spans="1:8">
      <c r="A71" s="21"/>
      <c r="B71" s="16">
        <v>69</v>
      </c>
      <c r="C71" s="22"/>
      <c r="D71" s="16" t="s">
        <v>58</v>
      </c>
      <c r="E71" s="23"/>
      <c r="F71" s="18" t="s">
        <v>63</v>
      </c>
      <c r="G71" s="19">
        <v>6</v>
      </c>
      <c r="H71" s="20" t="s">
        <v>64</v>
      </c>
    </row>
    <row r="72" ht="30" customHeight="1" spans="1:8">
      <c r="A72" s="21"/>
      <c r="B72" s="16">
        <v>70</v>
      </c>
      <c r="C72" s="22"/>
      <c r="D72" s="16" t="s">
        <v>58</v>
      </c>
      <c r="E72" s="24"/>
      <c r="F72" s="18" t="str">
        <f>"胡长品"</f>
        <v>胡长品</v>
      </c>
      <c r="G72" s="19"/>
      <c r="H72" s="20"/>
    </row>
    <row r="73" ht="30" customHeight="1" spans="1:8">
      <c r="A73" s="21"/>
      <c r="B73" s="16">
        <v>71</v>
      </c>
      <c r="C73" s="17" t="s">
        <v>23</v>
      </c>
      <c r="D73" s="16" t="s">
        <v>24</v>
      </c>
      <c r="E73" s="16" t="s">
        <v>65</v>
      </c>
      <c r="F73" s="18" t="str">
        <f>"章帆"</f>
        <v>章帆</v>
      </c>
      <c r="G73" s="19"/>
      <c r="H73" s="20"/>
    </row>
    <row r="74" ht="30" customHeight="1" spans="1:8">
      <c r="A74" s="21"/>
      <c r="B74" s="16">
        <v>72</v>
      </c>
      <c r="C74" s="22"/>
      <c r="D74" s="16" t="s">
        <v>24</v>
      </c>
      <c r="E74" s="23"/>
      <c r="F74" s="18" t="str">
        <f>"熊丹丹"</f>
        <v>熊丹丹</v>
      </c>
      <c r="G74" s="19">
        <v>1</v>
      </c>
      <c r="H74" s="20" t="s">
        <v>66</v>
      </c>
    </row>
    <row r="75" ht="30" customHeight="1" spans="1:8">
      <c r="A75" s="21"/>
      <c r="B75" s="16">
        <v>73</v>
      </c>
      <c r="C75" s="22"/>
      <c r="D75" s="16" t="s">
        <v>24</v>
      </c>
      <c r="E75" s="23"/>
      <c r="F75" s="18" t="str">
        <f>"赵珂"</f>
        <v>赵珂</v>
      </c>
      <c r="G75" s="19"/>
      <c r="H75" s="20"/>
    </row>
    <row r="76" ht="30" customHeight="1" spans="1:8">
      <c r="A76" s="21"/>
      <c r="B76" s="16">
        <v>74</v>
      </c>
      <c r="C76" s="22"/>
      <c r="D76" s="16" t="s">
        <v>24</v>
      </c>
      <c r="E76" s="23"/>
      <c r="F76" s="18" t="str">
        <f>"吴攀"</f>
        <v>吴攀</v>
      </c>
      <c r="G76" s="19">
        <v>2</v>
      </c>
      <c r="H76" s="20" t="s">
        <v>67</v>
      </c>
    </row>
    <row r="77" ht="30" customHeight="1" spans="1:8">
      <c r="A77" s="21"/>
      <c r="B77" s="16">
        <v>75</v>
      </c>
      <c r="C77" s="22"/>
      <c r="D77" s="16" t="s">
        <v>24</v>
      </c>
      <c r="E77" s="24"/>
      <c r="F77" s="18" t="str">
        <f>"栗梁"</f>
        <v>栗梁</v>
      </c>
      <c r="G77" s="19"/>
      <c r="H77" s="20"/>
    </row>
    <row r="78" ht="30" customHeight="1" spans="1:8">
      <c r="A78" s="21"/>
      <c r="B78" s="16">
        <v>76</v>
      </c>
      <c r="C78" s="27" t="s">
        <v>29</v>
      </c>
      <c r="D78" s="16" t="s">
        <v>30</v>
      </c>
      <c r="E78" s="16" t="s">
        <v>68</v>
      </c>
      <c r="F78" s="18" t="str">
        <f>"向思微"</f>
        <v>向思微</v>
      </c>
      <c r="G78" s="19">
        <v>5</v>
      </c>
      <c r="H78" s="20" t="s">
        <v>69</v>
      </c>
    </row>
    <row r="79" ht="30" customHeight="1" spans="1:8">
      <c r="A79" s="21"/>
      <c r="B79" s="16">
        <v>77</v>
      </c>
      <c r="C79" s="27"/>
      <c r="D79" s="16" t="s">
        <v>30</v>
      </c>
      <c r="E79" s="23"/>
      <c r="F79" s="18" t="str">
        <f>"胡宜林"</f>
        <v>胡宜林</v>
      </c>
      <c r="G79" s="19">
        <v>3</v>
      </c>
      <c r="H79" s="20" t="s">
        <v>70</v>
      </c>
    </row>
    <row r="80" ht="30" customHeight="1" spans="1:8">
      <c r="A80" s="21"/>
      <c r="B80" s="16">
        <v>78</v>
      </c>
      <c r="C80" s="27"/>
      <c r="D80" s="16" t="s">
        <v>30</v>
      </c>
      <c r="E80" s="23"/>
      <c r="F80" s="18" t="str">
        <f>"张超"</f>
        <v>张超</v>
      </c>
      <c r="G80" s="19"/>
      <c r="H80" s="20"/>
    </row>
    <row r="81" ht="30" customHeight="1" spans="1:8">
      <c r="A81" s="21"/>
      <c r="B81" s="16">
        <v>79</v>
      </c>
      <c r="C81" s="27"/>
      <c r="D81" s="16" t="s">
        <v>30</v>
      </c>
      <c r="E81" s="23"/>
      <c r="F81" s="18" t="str">
        <f>"李适宜"</f>
        <v>李适宜</v>
      </c>
      <c r="G81" s="19"/>
      <c r="H81" s="20"/>
    </row>
    <row r="82" ht="30" customHeight="1" spans="1:8">
      <c r="A82" s="21"/>
      <c r="B82" s="16">
        <v>80</v>
      </c>
      <c r="C82" s="27"/>
      <c r="D82" s="16" t="s">
        <v>30</v>
      </c>
      <c r="E82" s="23"/>
      <c r="F82" s="18" t="str">
        <f>"陈璐"</f>
        <v>陈璐</v>
      </c>
      <c r="G82" s="19"/>
      <c r="H82" s="20"/>
    </row>
    <row r="83" ht="30" customHeight="1" spans="1:8">
      <c r="A83" s="21"/>
      <c r="B83" s="16">
        <v>81</v>
      </c>
      <c r="C83" s="27"/>
      <c r="D83" s="16" t="s">
        <v>30</v>
      </c>
      <c r="E83" s="23"/>
      <c r="F83" s="18" t="str">
        <f>"王章蕾"</f>
        <v>王章蕾</v>
      </c>
      <c r="G83" s="19">
        <v>4</v>
      </c>
      <c r="H83" s="20" t="s">
        <v>27</v>
      </c>
    </row>
    <row r="84" ht="30" customHeight="1" spans="1:8">
      <c r="A84" s="21"/>
      <c r="B84" s="16">
        <v>82</v>
      </c>
      <c r="C84" s="27"/>
      <c r="D84" s="16" t="s">
        <v>30</v>
      </c>
      <c r="E84" s="24"/>
      <c r="F84" s="18" t="str">
        <f>"斯正源"</f>
        <v>斯正源</v>
      </c>
      <c r="G84" s="19"/>
      <c r="H84" s="20"/>
    </row>
    <row r="85" ht="30" customHeight="1" spans="1:8">
      <c r="A85" s="21"/>
      <c r="B85" s="16">
        <v>83</v>
      </c>
      <c r="C85" s="22" t="s">
        <v>29</v>
      </c>
      <c r="D85" s="16" t="s">
        <v>30</v>
      </c>
      <c r="E85" s="16" t="s">
        <v>71</v>
      </c>
      <c r="F85" s="18" t="s">
        <v>72</v>
      </c>
      <c r="G85" s="19">
        <v>19</v>
      </c>
      <c r="H85" s="20" t="s">
        <v>73</v>
      </c>
    </row>
    <row r="86" ht="30" customHeight="1" spans="1:8">
      <c r="A86" s="21"/>
      <c r="B86" s="16">
        <v>84</v>
      </c>
      <c r="C86" s="22"/>
      <c r="D86" s="16" t="s">
        <v>30</v>
      </c>
      <c r="E86" s="23"/>
      <c r="F86" s="18" t="s">
        <v>74</v>
      </c>
      <c r="G86" s="19"/>
      <c r="H86" s="20"/>
    </row>
    <row r="87" ht="30" customHeight="1" spans="1:8">
      <c r="A87" s="21"/>
      <c r="B87" s="16">
        <v>85</v>
      </c>
      <c r="C87" s="22"/>
      <c r="D87" s="16" t="s">
        <v>30</v>
      </c>
      <c r="E87" s="23"/>
      <c r="F87" s="18" t="s">
        <v>75</v>
      </c>
      <c r="G87" s="19">
        <v>18</v>
      </c>
      <c r="H87" s="20" t="s">
        <v>76</v>
      </c>
    </row>
    <row r="88" ht="30" customHeight="1" spans="1:8">
      <c r="A88" s="21"/>
      <c r="B88" s="16">
        <v>86</v>
      </c>
      <c r="C88" s="22"/>
      <c r="D88" s="16" t="s">
        <v>30</v>
      </c>
      <c r="E88" s="23"/>
      <c r="F88" s="18" t="s">
        <v>77</v>
      </c>
      <c r="G88" s="19">
        <v>17</v>
      </c>
      <c r="H88" s="20" t="s">
        <v>56</v>
      </c>
    </row>
    <row r="89" ht="30" customHeight="1" spans="1:8">
      <c r="A89" s="21"/>
      <c r="B89" s="16">
        <v>87</v>
      </c>
      <c r="C89" s="22"/>
      <c r="D89" s="16" t="s">
        <v>30</v>
      </c>
      <c r="E89" s="24"/>
      <c r="F89" s="18" t="s">
        <v>78</v>
      </c>
      <c r="G89" s="19">
        <v>16</v>
      </c>
      <c r="H89" s="20" t="s">
        <v>79</v>
      </c>
    </row>
    <row r="90" ht="30" customHeight="1" spans="1:8">
      <c r="A90" s="21"/>
      <c r="B90" s="16">
        <v>88</v>
      </c>
      <c r="C90" s="17" t="s">
        <v>20</v>
      </c>
      <c r="D90" s="16" t="s">
        <v>21</v>
      </c>
      <c r="E90" s="16" t="s">
        <v>80</v>
      </c>
      <c r="F90" s="18" t="s">
        <v>81</v>
      </c>
      <c r="G90" s="19"/>
      <c r="H90" s="20"/>
    </row>
    <row r="91" ht="30" customHeight="1" spans="1:8">
      <c r="A91" s="21"/>
      <c r="B91" s="16">
        <v>89</v>
      </c>
      <c r="C91" s="22"/>
      <c r="D91" s="16" t="s">
        <v>21</v>
      </c>
      <c r="E91" s="23"/>
      <c r="F91" s="18" t="s">
        <v>82</v>
      </c>
      <c r="G91" s="19"/>
      <c r="H91" s="20"/>
    </row>
    <row r="92" ht="30" customHeight="1" spans="1:8">
      <c r="A92" s="21"/>
      <c r="B92" s="16">
        <v>90</v>
      </c>
      <c r="C92" s="22"/>
      <c r="D92" s="16" t="s">
        <v>21</v>
      </c>
      <c r="E92" s="23"/>
      <c r="F92" s="18" t="s">
        <v>83</v>
      </c>
      <c r="G92" s="19">
        <v>14</v>
      </c>
      <c r="H92" s="20" t="s">
        <v>84</v>
      </c>
    </row>
    <row r="93" ht="30" customHeight="1" spans="1:8">
      <c r="A93" s="21"/>
      <c r="B93" s="16">
        <v>91</v>
      </c>
      <c r="C93" s="22"/>
      <c r="D93" s="18" t="s">
        <v>21</v>
      </c>
      <c r="E93" s="23"/>
      <c r="F93" s="18" t="s">
        <v>85</v>
      </c>
      <c r="G93" s="19">
        <v>15</v>
      </c>
      <c r="H93" s="20" t="s">
        <v>86</v>
      </c>
    </row>
    <row r="94" ht="30" customHeight="1" spans="1:8">
      <c r="A94" s="25"/>
      <c r="B94" s="18">
        <v>92</v>
      </c>
      <c r="C94" s="28"/>
      <c r="D94" s="18" t="s">
        <v>21</v>
      </c>
      <c r="E94" s="24"/>
      <c r="F94" s="18" t="s">
        <v>87</v>
      </c>
      <c r="G94" s="19"/>
      <c r="H94" s="20"/>
    </row>
  </sheetData>
  <sheetProtection algorithmName="SHA-512" hashValue="SkKvrfPWe2cCpkTNDNZ5QecIFtYuLytVNrCbdiTKweSNAadSOI8YavvpeSops/26YUrmF3o5DL0/uppG4x+amw==" saltValue="Biv4ipZHKsyliLvKLLJAyA==" spinCount="100000" sheet="1" objects="1"/>
  <mergeCells count="36">
    <mergeCell ref="A1:H1"/>
    <mergeCell ref="A3:A35"/>
    <mergeCell ref="A36:A62"/>
    <mergeCell ref="A63:A94"/>
    <mergeCell ref="C3:C7"/>
    <mergeCell ref="C8:C12"/>
    <mergeCell ref="C13:C15"/>
    <mergeCell ref="C16:C19"/>
    <mergeCell ref="C20:C24"/>
    <mergeCell ref="C25:C29"/>
    <mergeCell ref="C30:C35"/>
    <mergeCell ref="C36:C44"/>
    <mergeCell ref="C45:C47"/>
    <mergeCell ref="C48:C62"/>
    <mergeCell ref="C63:C67"/>
    <mergeCell ref="C68:C72"/>
    <mergeCell ref="C73:C77"/>
    <mergeCell ref="C78:C84"/>
    <mergeCell ref="C85:C89"/>
    <mergeCell ref="C90:C94"/>
    <mergeCell ref="E3:E7"/>
    <mergeCell ref="E8:E12"/>
    <mergeCell ref="E13:E15"/>
    <mergeCell ref="E16:E19"/>
    <mergeCell ref="E20:E24"/>
    <mergeCell ref="E25:E29"/>
    <mergeCell ref="E30:E35"/>
    <mergeCell ref="E36:E44"/>
    <mergeCell ref="E45:E47"/>
    <mergeCell ref="E48:E62"/>
    <mergeCell ref="E63:E67"/>
    <mergeCell ref="E68:E72"/>
    <mergeCell ref="E73:E77"/>
    <mergeCell ref="E78:E84"/>
    <mergeCell ref="E85:E89"/>
    <mergeCell ref="E90:E94"/>
  </mergeCells>
  <pageMargins left="0.751388888888889" right="0.751388888888889" top="1" bottom="1" header="0.5" footer="0.5"/>
  <pageSetup paperSize="9" scale="5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2016-12-02T08:54:00Z</dcterms:created>
  <dcterms:modified xsi:type="dcterms:W3CDTF">2024-12-14T06:50:07Z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BB6E2F5720354A3DB70D9B8C5953E828_13</vt:lpwstr>
  </property>
</Properties>
</file>