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报名表" sheetId="1" r:id="rId1"/>
    <sheet name="资格审查表" sheetId="4" state="hidden" r:id="rId2"/>
    <sheet name="报名条件明细（纵排）" sheetId="6" state="hidden" r:id="rId3"/>
    <sheet name="招聘岗位表" sheetId="7" state="hidden" r:id="rId4"/>
    <sheet name="专业分类" sheetId="8" state="hidden" r:id="rId5"/>
    <sheet name="台账" sheetId="3" state="hidden" r:id="rId6"/>
  </sheets>
  <externalReferences>
    <externalReference r:id="rId8"/>
  </externalReferences>
  <definedNames>
    <definedName name="_xlnm.Print_Area" localSheetId="0">报名表!$A$1:$M$40</definedName>
    <definedName name="固定资产清单">#REF!</definedName>
    <definedName name="类型">[1]引用表!$A$2:$A$3</definedName>
    <definedName name="判断">[1]引用表!$C$2:$C$3</definedName>
    <definedName name="学历">#REF!</definedName>
    <definedName name="_xlnm.Print_Area" localSheetId="1">资格审查表!$A$1:$N$43</definedName>
    <definedName name="_xlnm._FilterDatabase" localSheetId="2" hidden="1">'报名条件明细（纵排）'!$A$1:$IV$30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<sst xmlns="http://schemas.openxmlformats.org/spreadsheetml/2006/main" count="1308" uniqueCount="650">
  <si>
    <t>龙岩市龙盛市场管理集团有限公司公开招聘报名表</t>
  </si>
  <si>
    <r>
      <rPr>
        <sz val="10"/>
        <rFont val="仿宋_GB2312"/>
        <charset val="134"/>
      </rPr>
      <t>注：带星号</t>
    </r>
    <r>
      <rPr>
        <sz val="10"/>
        <color indexed="10"/>
        <rFont val="仿宋_GB2312"/>
        <charset val="134"/>
      </rPr>
      <t>*</t>
    </r>
    <r>
      <rPr>
        <sz val="10"/>
        <rFont val="仿宋_GB2312"/>
        <charset val="134"/>
      </rPr>
      <t>单元格为必填项</t>
    </r>
  </si>
  <si>
    <r>
      <rPr>
        <b/>
        <sz val="12"/>
        <rFont val="仿宋_GB2312"/>
        <charset val="134"/>
      </rPr>
      <t>应聘职位</t>
    </r>
    <r>
      <rPr>
        <b/>
        <sz val="12"/>
        <color indexed="10"/>
        <rFont val="仿宋_GB2312"/>
        <charset val="134"/>
      </rPr>
      <t>*</t>
    </r>
  </si>
  <si>
    <t>2寸彩色近照（粘贴处）</t>
  </si>
  <si>
    <t>应聘职位</t>
  </si>
  <si>
    <t>姓    名</t>
  </si>
  <si>
    <t>身份证号码</t>
  </si>
  <si>
    <t>性    别</t>
  </si>
  <si>
    <t>出生日期</t>
  </si>
  <si>
    <t>年    龄</t>
  </si>
  <si>
    <t>最高学历
（全日制）</t>
  </si>
  <si>
    <t>最高学历
（非全日制）</t>
  </si>
  <si>
    <t>政治面貌</t>
  </si>
  <si>
    <t>婚姻状况</t>
  </si>
  <si>
    <t>籍    贯</t>
  </si>
  <si>
    <t>参加工作日期
（年-月-日）</t>
  </si>
  <si>
    <t>民    族</t>
  </si>
  <si>
    <t>联系手机</t>
  </si>
  <si>
    <t>现工作单位及职务</t>
  </si>
  <si>
    <t>紧急人联系方式</t>
  </si>
  <si>
    <t>职称/证书1</t>
  </si>
  <si>
    <t>职称/证书2</t>
  </si>
  <si>
    <t>职称/证书3</t>
  </si>
  <si>
    <t>职称/证书4</t>
  </si>
  <si>
    <t>职称/证书5</t>
  </si>
  <si>
    <t>职称/证书6</t>
  </si>
  <si>
    <t>教育经历1</t>
  </si>
  <si>
    <t>教育经历2</t>
  </si>
  <si>
    <t>教育经历3</t>
  </si>
  <si>
    <t>教育经历4</t>
  </si>
  <si>
    <t>教育经历5</t>
  </si>
  <si>
    <t>工作经历1</t>
  </si>
  <si>
    <t>工作经历2</t>
  </si>
  <si>
    <t>工作经历3</t>
  </si>
  <si>
    <t>工作经历4</t>
  </si>
  <si>
    <t>工作经历5</t>
  </si>
  <si>
    <t>工作经历6</t>
  </si>
  <si>
    <t>工作经历7</t>
  </si>
  <si>
    <t>工作经历8</t>
  </si>
  <si>
    <t>工作经历9</t>
  </si>
  <si>
    <t>奖惩经历</t>
  </si>
  <si>
    <t>自我评价</t>
  </si>
  <si>
    <t>职位</t>
  </si>
  <si>
    <t>民族</t>
  </si>
  <si>
    <t>是/否</t>
  </si>
  <si>
    <t>最高教育经历</t>
  </si>
  <si>
    <t>学制</t>
  </si>
  <si>
    <t>证书类型</t>
  </si>
  <si>
    <t>专业类型</t>
  </si>
  <si>
    <r>
      <rPr>
        <b/>
        <sz val="12"/>
        <rFont val="仿宋_GB2312"/>
        <charset val="134"/>
      </rPr>
      <t>姓    名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</si>
  <si>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身份证号码</t>
    </r>
    <r>
      <rPr>
        <b/>
        <sz val="12"/>
        <color rgb="FFFF0000"/>
        <rFont val="仿宋_GB2312"/>
        <charset val="134"/>
      </rPr>
      <t>*</t>
    </r>
  </si>
  <si>
    <t>职位01:企业宣传策划专员</t>
  </si>
  <si>
    <t>中国共产党党员</t>
  </si>
  <si>
    <t>未婚</t>
  </si>
  <si>
    <t>汉族</t>
  </si>
  <si>
    <t>是</t>
  </si>
  <si>
    <t>大学专科</t>
  </si>
  <si>
    <t>全日制</t>
  </si>
  <si>
    <t>职称证书</t>
  </si>
  <si>
    <t>1.哲学类</t>
  </si>
  <si>
    <r>
      <rPr>
        <b/>
        <sz val="12"/>
        <rFont val="仿宋_GB2312"/>
        <charset val="134"/>
      </rPr>
      <t>性    别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</si>
  <si>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出生日期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</si>
  <si>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年    龄</t>
    </r>
    <r>
      <rPr>
        <b/>
        <sz val="12"/>
        <color indexed="10"/>
        <rFont val="仿宋_GB2312"/>
        <charset val="134"/>
      </rPr>
      <t>*</t>
    </r>
  </si>
  <si>
    <t>职位02:贸易专员</t>
  </si>
  <si>
    <t>中国共产党预备党员</t>
  </si>
  <si>
    <t>已婚</t>
  </si>
  <si>
    <t>畲族</t>
  </si>
  <si>
    <t>否</t>
  </si>
  <si>
    <t>大学本科</t>
  </si>
  <si>
    <t>非全日制</t>
  </si>
  <si>
    <t>职业资格证书</t>
  </si>
  <si>
    <t>2.中国语言文学类</t>
  </si>
  <si>
    <r>
      <rPr>
        <b/>
        <sz val="12"/>
        <rFont val="仿宋_GB2312"/>
        <charset val="134"/>
      </rPr>
      <t>政治面貌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</si>
  <si>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婚姻状况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</si>
  <si>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民    族</t>
    </r>
    <r>
      <rPr>
        <b/>
        <sz val="12"/>
        <color indexed="10"/>
        <rFont val="仿宋_GB2312"/>
        <charset val="134"/>
      </rPr>
      <t>*</t>
    </r>
  </si>
  <si>
    <t>职位03:平台交易业务专员</t>
  </si>
  <si>
    <t>中国共产主义青年团员</t>
  </si>
  <si>
    <t>离异</t>
  </si>
  <si>
    <t>蒙古族</t>
  </si>
  <si>
    <t>研究生-硕士</t>
  </si>
  <si>
    <t>3.少数民族语言文学类</t>
  </si>
  <si>
    <r>
      <rPr>
        <b/>
        <sz val="12"/>
        <rFont val="仿宋_GB2312"/>
        <charset val="134"/>
      </rPr>
      <t>籍    贯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</si>
  <si>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参加工作日期</t>
    </r>
    <r>
      <rPr>
        <b/>
        <sz val="12"/>
        <color indexed="10"/>
        <rFont val="仿宋_GB2312"/>
        <charset val="134"/>
      </rPr>
      <t>*</t>
    </r>
    <r>
      <rPr>
        <b/>
        <sz val="12"/>
        <rFont val="仿宋_GB2312"/>
        <charset val="134"/>
      </rPr>
      <t xml:space="preserve">
（年-月-日）</t>
    </r>
  </si>
  <si>
    <r>
      <rPr>
        <b/>
        <sz val="12"/>
        <rFont val="仿宋_GB2312"/>
        <charset val="134"/>
      </rPr>
      <t>本人联系方式</t>
    </r>
    <r>
      <rPr>
        <b/>
        <sz val="12"/>
        <color rgb="FFFF0000"/>
        <rFont val="仿宋_GB2312"/>
        <charset val="134"/>
      </rPr>
      <t>*</t>
    </r>
  </si>
  <si>
    <t>职位04:资产运营专员</t>
  </si>
  <si>
    <t>民主党派</t>
  </si>
  <si>
    <t>丧偶</t>
  </si>
  <si>
    <t>回族</t>
  </si>
  <si>
    <t>研究生-博士</t>
  </si>
  <si>
    <t>4.外国语言文学类</t>
  </si>
  <si>
    <r>
      <rPr>
        <b/>
        <sz val="12"/>
        <rFont val="仿宋_GB2312"/>
        <charset val="134"/>
      </rPr>
      <t>最高学历</t>
    </r>
    <r>
      <rPr>
        <b/>
        <sz val="12"/>
        <color indexed="10"/>
        <rFont val="仿宋_GB2312"/>
        <charset val="134"/>
      </rPr>
      <t>*</t>
    </r>
    <r>
      <rPr>
        <b/>
        <sz val="12"/>
        <rFont val="仿宋_GB2312"/>
        <charset val="134"/>
      </rPr>
      <t xml:space="preserve">
（全日制）</t>
    </r>
  </si>
  <si>
    <r>
      <rPr>
        <b/>
        <sz val="12"/>
        <rFont val="仿宋_GB2312"/>
        <charset val="134"/>
      </rPr>
      <t>紧急人联系方式</t>
    </r>
    <r>
      <rPr>
        <b/>
        <sz val="12"/>
        <color rgb="FFFF0000"/>
        <rFont val="仿宋_GB2312"/>
        <charset val="134"/>
      </rPr>
      <t>*</t>
    </r>
  </si>
  <si>
    <t>职位05:工程信息管理专员</t>
  </si>
  <si>
    <t>群众</t>
  </si>
  <si>
    <t>再(复)婚</t>
  </si>
  <si>
    <t>藏族</t>
  </si>
  <si>
    <t>研究生-博士后</t>
  </si>
  <si>
    <t>5.新闻传播学类</t>
  </si>
  <si>
    <r>
      <rPr>
        <b/>
        <sz val="12"/>
        <rFont val="仿宋_GB2312"/>
        <charset val="134"/>
      </rPr>
      <t>现工作单位及职务</t>
    </r>
    <r>
      <rPr>
        <b/>
        <sz val="12"/>
        <color indexed="10"/>
        <rFont val="仿宋_GB2312"/>
        <charset val="134"/>
      </rPr>
      <t>*</t>
    </r>
  </si>
  <si>
    <r>
      <rPr>
        <b/>
        <sz val="12"/>
        <rFont val="仿宋_GB2312"/>
        <charset val="134"/>
      </rPr>
      <t>通信地址</t>
    </r>
    <r>
      <rPr>
        <b/>
        <sz val="12"/>
        <color indexed="10"/>
        <rFont val="仿宋_GB2312"/>
        <charset val="134"/>
      </rPr>
      <t>*</t>
    </r>
  </si>
  <si>
    <t>职位06:园区行政专员</t>
  </si>
  <si>
    <t>维吾尔族</t>
  </si>
  <si>
    <t>6.艺术设计类</t>
  </si>
  <si>
    <t>职称及资格证书</t>
  </si>
  <si>
    <t>证书类型
（职称/资格证书）</t>
  </si>
  <si>
    <t>职称/资格证书名称</t>
  </si>
  <si>
    <t>专业</t>
  </si>
  <si>
    <t>级别</t>
  </si>
  <si>
    <t>发证单位</t>
  </si>
  <si>
    <t>备注</t>
  </si>
  <si>
    <t>职位07:园区资产运营专员</t>
  </si>
  <si>
    <t>苗族</t>
  </si>
  <si>
    <t>7.表演艺术类</t>
  </si>
  <si>
    <t>彝族</t>
  </si>
  <si>
    <t>8.历史学类</t>
  </si>
  <si>
    <t>壮族</t>
  </si>
  <si>
    <t>9.经济贸易类</t>
  </si>
  <si>
    <t>布依族</t>
  </si>
  <si>
    <t>10.财政金融类</t>
  </si>
  <si>
    <t>朝鲜族</t>
  </si>
  <si>
    <t>11.统计学类</t>
  </si>
  <si>
    <t>满族</t>
  </si>
  <si>
    <t>12.管理科学与工程类</t>
  </si>
  <si>
    <t>侗族</t>
  </si>
  <si>
    <t>13.工商管理类</t>
  </si>
  <si>
    <r>
      <rPr>
        <b/>
        <sz val="12"/>
        <rFont val="仿宋_GB2312"/>
        <charset val="134"/>
      </rPr>
      <t>教育简历</t>
    </r>
    <r>
      <rPr>
        <sz val="12"/>
        <rFont val="仿宋_GB2312"/>
        <charset val="134"/>
      </rPr>
      <t>（最高学历）</t>
    </r>
    <r>
      <rPr>
        <sz val="12"/>
        <color rgb="FFFF0000"/>
        <rFont val="仿宋_GB2312"/>
        <charset val="134"/>
      </rPr>
      <t>*</t>
    </r>
  </si>
  <si>
    <t>起
（年-月-日）</t>
  </si>
  <si>
    <t>止
（年-月-日）</t>
  </si>
  <si>
    <t>学校</t>
  </si>
  <si>
    <t>专业所属类别</t>
  </si>
  <si>
    <t>学历</t>
  </si>
  <si>
    <t>学    制</t>
  </si>
  <si>
    <t>是否985/211学校</t>
  </si>
  <si>
    <t>瑶族</t>
  </si>
  <si>
    <t>14.电商物流类</t>
  </si>
  <si>
    <t>白族</t>
  </si>
  <si>
    <t>15.旅游餐饮类</t>
  </si>
  <si>
    <t>土家族</t>
  </si>
  <si>
    <t>16.会计与审计类</t>
  </si>
  <si>
    <t>哈尼族</t>
  </si>
  <si>
    <t>17.公共管理类</t>
  </si>
  <si>
    <t>哈萨克族</t>
  </si>
  <si>
    <t>18.卫生管理类</t>
  </si>
  <si>
    <t>傣族</t>
  </si>
  <si>
    <t>19.农业经济管理类</t>
  </si>
  <si>
    <r>
      <rPr>
        <b/>
        <sz val="12"/>
        <rFont val="仿宋_GB2312"/>
        <charset val="134"/>
      </rPr>
      <t>工作简历</t>
    </r>
    <r>
      <rPr>
        <sz val="12"/>
        <rFont val="仿宋_GB2312"/>
        <charset val="134"/>
      </rPr>
      <t>（按报考岗位所需工作年限填写）</t>
    </r>
    <r>
      <rPr>
        <sz val="12"/>
        <color rgb="FFFF0000"/>
        <rFont val="仿宋_GB2312"/>
        <charset val="134"/>
      </rPr>
      <t>*</t>
    </r>
  </si>
  <si>
    <t>任职时长</t>
  </si>
  <si>
    <t>工作单位</t>
  </si>
  <si>
    <t>职务</t>
  </si>
  <si>
    <t>离职原因</t>
  </si>
  <si>
    <t>证明人及联系电话</t>
  </si>
  <si>
    <t>黎族</t>
  </si>
  <si>
    <t>20.图书档案学类</t>
  </si>
  <si>
    <t>傈僳族</t>
  </si>
  <si>
    <t>21.法学类</t>
  </si>
  <si>
    <t>佤族</t>
  </si>
  <si>
    <t>22.监所管理类</t>
  </si>
  <si>
    <t>高山族</t>
  </si>
  <si>
    <t>23.马克思主义理论类</t>
  </si>
  <si>
    <t>拉祜族</t>
  </si>
  <si>
    <t>24.社会学类</t>
  </si>
  <si>
    <t>水族</t>
  </si>
  <si>
    <t>25.民族宗教类</t>
  </si>
  <si>
    <t>东乡族</t>
  </si>
  <si>
    <t>26.政治学类</t>
  </si>
  <si>
    <t>纳西族</t>
  </si>
  <si>
    <t>27.公安学类</t>
  </si>
  <si>
    <t>景颇族</t>
  </si>
  <si>
    <t>28.教育学类</t>
  </si>
  <si>
    <t>柯尔克孜族</t>
  </si>
  <si>
    <t>29.体育学类</t>
  </si>
  <si>
    <t>近年工作业绩</t>
  </si>
  <si>
    <t>（本人在工作中取得的突出业绩、主持的重大项目及影响）</t>
  </si>
  <si>
    <t>土族</t>
  </si>
  <si>
    <t>30.职业技术教育类</t>
  </si>
  <si>
    <t>达斡尔族</t>
  </si>
  <si>
    <t>31.公安技术类</t>
  </si>
  <si>
    <t>奖惩情况</t>
  </si>
  <si>
    <t>（本人在工作中获得的市级以上奖励，请注明获奖项目内容、等级、排名等）</t>
  </si>
  <si>
    <t>仫佬族</t>
  </si>
  <si>
    <t>32.数学类</t>
  </si>
  <si>
    <t>羌族</t>
  </si>
  <si>
    <t>33.物理学类</t>
  </si>
  <si>
    <t>（对自己的特点、能力、作风等方面进行简要描述,200字以内）</t>
  </si>
  <si>
    <t>布朗族</t>
  </si>
  <si>
    <t>34.化学类</t>
  </si>
  <si>
    <t>撒拉族</t>
  </si>
  <si>
    <t>35.生物科学类</t>
  </si>
  <si>
    <t>我已仔细阅读公开招聘公告，清楚并理解其内容。在此我郑重承诺：</t>
  </si>
  <si>
    <t>毛难族</t>
  </si>
  <si>
    <t>36.天文学类</t>
  </si>
  <si>
    <r>
      <rPr>
        <sz val="10"/>
        <rFont val="楷体_GB2312"/>
        <charset val="134"/>
      </rPr>
      <t xml:space="preserve">一、 自觉遵守公开招聘公告的有关规定；遵守考试纪律，服从考试安排，不舞弊或协助他人舞弊。
二、 真实、准确地提供本人个人信息、证明资料、证件等相关材料；不弄虚作假，不伪造、不使用假证明、假证书。
三、 同时准确填写及核对有效的手机号码等联系方式，并保证在报名及考试期间联系畅通。
四、 本人不存在以下情况：（1）正在接受司法机关立案侦察或纪检监察机关立案审查；（2）在党纪、政纪处分所规定的提任使用限制期内；（3）受过司法机关刑事处罚。
违反以上承诺的，将取消报名或录用资格。所造成的后果，本人自愿承担责任。
                                                                                             </t>
    </r>
    <r>
      <rPr>
        <sz val="11"/>
        <rFont val="楷体_GB2312"/>
        <charset val="134"/>
      </rPr>
      <t xml:space="preserve">   承诺人</t>
    </r>
    <r>
      <rPr>
        <sz val="11"/>
        <color rgb="FFFF0000"/>
        <rFont val="楷体_GB2312"/>
        <charset val="134"/>
      </rPr>
      <t>*</t>
    </r>
    <r>
      <rPr>
        <sz val="11"/>
        <rFont val="楷体_GB2312"/>
        <charset val="134"/>
      </rPr>
      <t xml:space="preserve">：                           年    月    日      </t>
    </r>
    <r>
      <rPr>
        <sz val="10"/>
        <rFont val="楷体_GB2312"/>
        <charset val="134"/>
      </rPr>
      <t xml:space="preserve">     
     </t>
    </r>
  </si>
  <si>
    <t>仡佬族</t>
  </si>
  <si>
    <t>37.地质学类</t>
  </si>
  <si>
    <t>锡伯族</t>
  </si>
  <si>
    <t>38.地理科学类</t>
  </si>
  <si>
    <t>阿昌族</t>
  </si>
  <si>
    <t>39.地球物理学类</t>
  </si>
  <si>
    <t>普米族</t>
  </si>
  <si>
    <t>40.大气科学类</t>
  </si>
  <si>
    <t>塔吉克族</t>
  </si>
  <si>
    <t>41.海洋科学类</t>
  </si>
  <si>
    <t>怒族</t>
  </si>
  <si>
    <t>42.心理学类</t>
  </si>
  <si>
    <t>乌孜别克族</t>
  </si>
  <si>
    <t>43.系统科学类</t>
  </si>
  <si>
    <t>俄罗斯族</t>
  </si>
  <si>
    <t>44.地矿类</t>
  </si>
  <si>
    <t>鄂温克族</t>
  </si>
  <si>
    <t>45.材料类</t>
  </si>
  <si>
    <t>崩龙族</t>
  </si>
  <si>
    <t>46.机械类</t>
  </si>
  <si>
    <t>保安族</t>
  </si>
  <si>
    <t>47.仪器仪表类</t>
  </si>
  <si>
    <t>裕固族</t>
  </si>
  <si>
    <t>48.能源动力类</t>
  </si>
  <si>
    <t>京族</t>
  </si>
  <si>
    <t>49.电子信息类</t>
  </si>
  <si>
    <t>塔塔尔族</t>
  </si>
  <si>
    <t>50.通信信息类</t>
  </si>
  <si>
    <t>独龙族</t>
  </si>
  <si>
    <t>51.电气自动化类</t>
  </si>
  <si>
    <t>鄂伦春族</t>
  </si>
  <si>
    <t>52.计算机科学与技术类</t>
  </si>
  <si>
    <t>赫哲族</t>
  </si>
  <si>
    <t>53.计算机软件技术类</t>
  </si>
  <si>
    <t>门巴族</t>
  </si>
  <si>
    <t>54.计算机网络技术类</t>
  </si>
  <si>
    <t>珞巴族</t>
  </si>
  <si>
    <t>55.计算机信息管理类</t>
  </si>
  <si>
    <t>基诺族</t>
  </si>
  <si>
    <t>56.计算机多媒体技术类</t>
  </si>
  <si>
    <t>57.计算机硬件技术类</t>
  </si>
  <si>
    <t>58.计算机专门应用类</t>
  </si>
  <si>
    <t>59.土建类</t>
  </si>
  <si>
    <t>60.水利类</t>
  </si>
  <si>
    <t>61.测绘类</t>
  </si>
  <si>
    <t>62.环境生态类</t>
  </si>
  <si>
    <t>63.环境安全技术类</t>
  </si>
  <si>
    <t>64.化工与制药类</t>
  </si>
  <si>
    <t>65.交通运输类</t>
  </si>
  <si>
    <t>66.交通运输综合管理类</t>
  </si>
  <si>
    <t>67.交通运输装备类</t>
  </si>
  <si>
    <t>68.公路运输类</t>
  </si>
  <si>
    <t>69.铁道运输类</t>
  </si>
  <si>
    <t>70.城市轨道运输类</t>
  </si>
  <si>
    <t>71.水上运输类</t>
  </si>
  <si>
    <t>72.民航运输类</t>
  </si>
  <si>
    <t>73.港口运输类</t>
  </si>
  <si>
    <t>74.管道运输类</t>
  </si>
  <si>
    <t>75.海洋工程类</t>
  </si>
  <si>
    <t>76.食品科学与工程类</t>
  </si>
  <si>
    <t>77.纺织科学与工程类</t>
  </si>
  <si>
    <t>78.轻化工类</t>
  </si>
  <si>
    <t>79.包装印刷类</t>
  </si>
  <si>
    <t>80.航空航天类</t>
  </si>
  <si>
    <t>81.武器类</t>
  </si>
  <si>
    <t>82.工程力学类</t>
  </si>
  <si>
    <t>83.生物工程类</t>
  </si>
  <si>
    <t>84.农业工程类</t>
  </si>
  <si>
    <t>85.林业工程类</t>
  </si>
  <si>
    <t>86.光学工程类</t>
  </si>
  <si>
    <t>87.核科学与技术类</t>
  </si>
  <si>
    <t>88.基础医学类</t>
  </si>
  <si>
    <t>89.公共卫生与预防医学类</t>
  </si>
  <si>
    <t>90.临床医学类</t>
  </si>
  <si>
    <t>91.医学技术类</t>
  </si>
  <si>
    <t>92.中医学和中西医结合类</t>
  </si>
  <si>
    <t>93.法医学类</t>
  </si>
  <si>
    <t>94.护理学类</t>
  </si>
  <si>
    <t>95.药学类</t>
  </si>
  <si>
    <t>96.中药学类</t>
  </si>
  <si>
    <t>97.植物生产类</t>
  </si>
  <si>
    <t>98.森林资源类</t>
  </si>
  <si>
    <t>99.动物生产类</t>
  </si>
  <si>
    <t>100.动物医学类</t>
  </si>
  <si>
    <t>101.水产类</t>
  </si>
  <si>
    <t>102.军事学类</t>
  </si>
  <si>
    <t>103.军事机械装备类</t>
  </si>
  <si>
    <t>104.军事测绘遥感类</t>
  </si>
  <si>
    <t>105.军事控制测试类</t>
  </si>
  <si>
    <t>106.军事经济管理类</t>
  </si>
  <si>
    <t>107.兵种指挥类</t>
  </si>
  <si>
    <t>108.航空航天指挥类</t>
  </si>
  <si>
    <t>109.信息作战指挥类</t>
  </si>
  <si>
    <t>110.保障指挥类</t>
  </si>
  <si>
    <t>龙岩市龙雁发展集团有限公司公开招聘资格审查表</t>
  </si>
  <si>
    <t>联系电话</t>
  </si>
  <si>
    <t>1.应届毕业生标记（如是才填写）</t>
  </si>
  <si>
    <t>基础材料审核</t>
  </si>
  <si>
    <t>2.报名登记表</t>
  </si>
  <si>
    <t>3.身份证</t>
  </si>
  <si>
    <r>
      <rPr>
        <b/>
        <sz val="12"/>
        <rFont val="仿宋_GB2312"/>
        <charset val="134"/>
      </rPr>
      <t>职称及资格证书</t>
    </r>
    <r>
      <rPr>
        <sz val="12"/>
        <rFont val="仿宋_GB2312"/>
        <charset val="134"/>
      </rPr>
      <t>（最近一份往前追溯）</t>
    </r>
    <r>
      <rPr>
        <sz val="12"/>
        <color indexed="10"/>
        <rFont val="仿宋_GB2312"/>
        <charset val="134"/>
      </rPr>
      <t>*</t>
    </r>
  </si>
  <si>
    <t>4.是否最高职称</t>
  </si>
  <si>
    <t>4.职称证书原件核对及复印件收取</t>
  </si>
  <si>
    <r>
      <rPr>
        <b/>
        <sz val="12"/>
        <rFont val="仿宋_GB2312"/>
        <charset val="134"/>
      </rPr>
      <t>教育简历</t>
    </r>
    <r>
      <rPr>
        <sz val="12"/>
        <rFont val="仿宋_GB2312"/>
        <charset val="134"/>
      </rPr>
      <t>（从最近一份往前追溯）</t>
    </r>
    <r>
      <rPr>
        <sz val="12"/>
        <color indexed="10"/>
        <rFont val="仿宋_GB2312"/>
        <charset val="134"/>
      </rPr>
      <t>*</t>
    </r>
  </si>
  <si>
    <t>5.是否最高学历</t>
  </si>
  <si>
    <t>5.毕业证书原件核对及复印件收取</t>
  </si>
  <si>
    <r>
      <rPr>
        <b/>
        <sz val="12"/>
        <rFont val="仿宋_GB2312"/>
        <charset val="134"/>
      </rPr>
      <t>工作简历</t>
    </r>
    <r>
      <rPr>
        <sz val="12"/>
        <rFont val="仿宋_GB2312"/>
        <charset val="134"/>
      </rPr>
      <t>（从最近一份往前追溯）</t>
    </r>
    <r>
      <rPr>
        <sz val="12"/>
        <color indexed="10"/>
        <rFont val="仿宋_GB2312"/>
        <charset val="134"/>
      </rPr>
      <t>*</t>
    </r>
  </si>
  <si>
    <t>应聘者填写</t>
  </si>
  <si>
    <t>6.工作简历核验</t>
  </si>
  <si>
    <t>有证明的-起
（年-月-日）</t>
  </si>
  <si>
    <t>有证明的-止
（年-月-日）</t>
  </si>
  <si>
    <t>工作经历时长计算</t>
  </si>
  <si>
    <t>7.其他
材料</t>
  </si>
  <si>
    <t>资格
审查</t>
  </si>
  <si>
    <t>招聘岗位条件</t>
  </si>
  <si>
    <t>应届生</t>
  </si>
  <si>
    <t>性别</t>
  </si>
  <si>
    <t>年龄</t>
  </si>
  <si>
    <t>专业类别</t>
  </si>
  <si>
    <t>工作经验</t>
  </si>
  <si>
    <t>职业资格证</t>
  </si>
  <si>
    <t>职称</t>
  </si>
  <si>
    <t>职称级别</t>
  </si>
  <si>
    <t>-</t>
  </si>
  <si>
    <t>考生实际条件</t>
  </si>
  <si>
    <t>自动判断是否匹配</t>
  </si>
  <si>
    <t>人工审核是否符合条件</t>
  </si>
  <si>
    <t xml:space="preserve">审查意见：
材料接收工作人员签字：                                       日期：
</t>
  </si>
  <si>
    <t>招聘资格审查小组签字：
监督员签字：</t>
  </si>
  <si>
    <t>职位代码</t>
  </si>
  <si>
    <t>职位-职位代码</t>
  </si>
  <si>
    <t>岗位条件</t>
  </si>
  <si>
    <t>招聘人数</t>
  </si>
  <si>
    <t>工作地点</t>
  </si>
  <si>
    <t>用工形式</t>
  </si>
  <si>
    <t>行政专员</t>
  </si>
  <si>
    <t>0101</t>
  </si>
  <si>
    <t>1.男性；35周岁及以下(1987年1月1日及以后出生）；
2.全日制本科及以上学历；汉语言文学、中文、秘书等中国语言文学类专业、新闻传播学类等相关专业；
3.具有3年以上办公室工作经验，熟练应用WORD、EXCEL、PPT等办公软件，具有较强的文字功底；同等条件下，具有文案策划或微信公众号、抖音等新媒体运营工作经验或熟练页面设计、图片制作、文案编辑，掌握photoshop等软件者优先考虑；
4.具有较强的组织、沟通、协调能力，能服从工作安排。</t>
  </si>
  <si>
    <t>男</t>
  </si>
  <si>
    <t>龙岩北未来城</t>
  </si>
  <si>
    <t>企业正式用工</t>
  </si>
  <si>
    <t>0102</t>
  </si>
  <si>
    <t>1.35周岁及以下(1987年1月1日及以后出生）；
2.全日制本科及以上学历；汉语言文学、中文、秘书等中国语言文学类、新闻传播学类相关专业；
3.具有3年以上办公室工作经验，熟练应用WORD、EXCEL、PPT等办公软件，具有较强的文字功底；同等条件下，有文案策划或公众号运营等工作经验者优先考虑;
4.具有较强的组织、沟通、协调能力，能服从工作安排。</t>
  </si>
  <si>
    <t>中心城区</t>
  </si>
  <si>
    <t>女</t>
  </si>
  <si>
    <t>人力资源专员</t>
  </si>
  <si>
    <t>02</t>
  </si>
  <si>
    <t>1.男性；35周岁及以下(1987年1月1日及以后出生）;
2.全日制本科及以上学历，工商管理类、管理科学与工程类、心理学类等专业；
3.具有2年以上人力资源工作经验；
4.熟悉国家、地区、企业劳动用工法律法规及相关政策，有较强的现代企业管理理念，熟练掌握人力资源六大模块具体业务流程；具有较强的写作能力及组织、沟通、协调能力，熟练应用WORD、EXCEL等办公软件。</t>
  </si>
  <si>
    <r>
      <rPr>
        <sz val="10.5"/>
        <color rgb="FF000000"/>
        <rFont val="Optima-Regular"/>
        <charset val="0"/>
      </rPr>
      <t>13.</t>
    </r>
    <r>
      <rPr>
        <sz val="10.5"/>
        <color rgb="FF000000"/>
        <rFont val="宋体"/>
        <charset val="0"/>
      </rPr>
      <t>工商管理类</t>
    </r>
  </si>
  <si>
    <r>
      <rPr>
        <sz val="10.5"/>
        <color rgb="FF000000"/>
        <rFont val="Optima-Regular"/>
        <charset val="0"/>
      </rPr>
      <t>12.</t>
    </r>
    <r>
      <rPr>
        <sz val="10.5"/>
        <color rgb="FF000000"/>
        <rFont val="宋体"/>
        <charset val="0"/>
      </rPr>
      <t>管理科学与工程类</t>
    </r>
  </si>
  <si>
    <r>
      <rPr>
        <sz val="10.5"/>
        <color rgb="FF000000"/>
        <rFont val="Optima-Regular"/>
        <charset val="0"/>
      </rPr>
      <t>1.</t>
    </r>
    <r>
      <rPr>
        <sz val="10.5"/>
        <color rgb="FF000000"/>
        <rFont val="宋体"/>
        <charset val="0"/>
      </rPr>
      <t>男性；</t>
    </r>
    <r>
      <rPr>
        <sz val="10.5"/>
        <color rgb="FF000000"/>
        <rFont val="Optima-Regular"/>
        <charset val="0"/>
      </rPr>
      <t>35</t>
    </r>
    <r>
      <rPr>
        <sz val="10.5"/>
        <color rgb="FF000000"/>
        <rFont val="宋体"/>
        <charset val="0"/>
      </rPr>
      <t>周岁及以下</t>
    </r>
    <r>
      <rPr>
        <sz val="10.5"/>
        <color rgb="FF000000"/>
        <rFont val="Optima-Regular"/>
        <charset val="0"/>
      </rPr>
      <t>(1987</t>
    </r>
    <r>
      <rPr>
        <sz val="10.5"/>
        <color rgb="FF000000"/>
        <rFont val="宋体"/>
        <charset val="0"/>
      </rPr>
      <t>年</t>
    </r>
    <r>
      <rPr>
        <sz val="10.5"/>
        <color rgb="FF000000"/>
        <rFont val="Optima-Regular"/>
        <charset val="0"/>
      </rPr>
      <t>1</t>
    </r>
    <r>
      <rPr>
        <sz val="10.5"/>
        <color rgb="FF000000"/>
        <rFont val="宋体"/>
        <charset val="0"/>
      </rPr>
      <t>月</t>
    </r>
    <r>
      <rPr>
        <sz val="10.5"/>
        <color rgb="FF000000"/>
        <rFont val="Optima-Regular"/>
        <charset val="0"/>
      </rPr>
      <t>1</t>
    </r>
    <r>
      <rPr>
        <sz val="10.5"/>
        <color rgb="FF000000"/>
        <rFont val="宋体"/>
        <charset val="0"/>
      </rPr>
      <t>日及以后出生）</t>
    </r>
    <r>
      <rPr>
        <sz val="10.5"/>
        <color rgb="FF000000"/>
        <rFont val="Optima-Regular"/>
        <charset val="0"/>
      </rPr>
      <t>;
2.</t>
    </r>
    <r>
      <rPr>
        <sz val="10.5"/>
        <color rgb="FF000000"/>
        <rFont val="宋体"/>
        <charset val="0"/>
      </rPr>
      <t>全日制本科及以上学历，工商管理类、管理科学与工程类、心理学类等专业；</t>
    </r>
    <r>
      <rPr>
        <sz val="10.5"/>
        <color rgb="FF000000"/>
        <rFont val="Optima-Regular"/>
        <charset val="0"/>
      </rPr>
      <t xml:space="preserve">
3.</t>
    </r>
    <r>
      <rPr>
        <sz val="10.5"/>
        <color rgb="FF000000"/>
        <rFont val="宋体"/>
        <charset val="0"/>
      </rPr>
      <t>具有</t>
    </r>
    <r>
      <rPr>
        <sz val="10.5"/>
        <color rgb="FF000000"/>
        <rFont val="Optima-Regular"/>
        <charset val="0"/>
      </rPr>
      <t>2</t>
    </r>
    <r>
      <rPr>
        <sz val="10.5"/>
        <color rgb="FF000000"/>
        <rFont val="宋体"/>
        <charset val="0"/>
      </rPr>
      <t>年以上人力资源工作经验；</t>
    </r>
    <r>
      <rPr>
        <sz val="10.5"/>
        <color rgb="FF000000"/>
        <rFont val="Optima-Regular"/>
        <charset val="0"/>
      </rPr>
      <t xml:space="preserve">
4.</t>
    </r>
    <r>
      <rPr>
        <sz val="10.5"/>
        <color rgb="FF000000"/>
        <rFont val="宋体"/>
        <charset val="0"/>
      </rPr>
      <t>熟悉国家、地区、企业劳动用工法律法规及相关政策，有较强的现代企业管理理念，熟练掌握人力资源六大模块具体业务流程；具有较强的写作能力及组织、沟通、协调能力，熟练应用</t>
    </r>
    <r>
      <rPr>
        <sz val="10.5"/>
        <color rgb="FF000000"/>
        <rFont val="Optima-Regular"/>
        <charset val="0"/>
      </rPr>
      <t>WORD</t>
    </r>
    <r>
      <rPr>
        <sz val="10.5"/>
        <color rgb="FF000000"/>
        <rFont val="宋体"/>
        <charset val="0"/>
      </rPr>
      <t>、</t>
    </r>
    <r>
      <rPr>
        <sz val="10.5"/>
        <color rgb="FF000000"/>
        <rFont val="Optima-Regular"/>
        <charset val="0"/>
      </rPr>
      <t>EXCEL</t>
    </r>
    <r>
      <rPr>
        <sz val="10.5"/>
        <color rgb="FF000000"/>
        <rFont val="宋体"/>
        <charset val="0"/>
      </rPr>
      <t>等办公软件。</t>
    </r>
  </si>
  <si>
    <r>
      <rPr>
        <sz val="10.5"/>
        <color rgb="FF000000"/>
        <rFont val="Optima-Regular"/>
        <charset val="0"/>
      </rPr>
      <t>42.</t>
    </r>
    <r>
      <rPr>
        <sz val="10.5"/>
        <color rgb="FF000000"/>
        <rFont val="宋体"/>
        <charset val="0"/>
      </rPr>
      <t>心理学类</t>
    </r>
  </si>
  <si>
    <t>法务专员</t>
  </si>
  <si>
    <t>03</t>
  </si>
  <si>
    <t>1.35周岁及以下(1987年1月1日及以后出生）；
2.本科及以上学历，法学类等相关专业；
3.具有2年及以上公司法务或律所工作经历，熟练掌握公司法、合同法、知识产权相关企业法律事务；
4.具有法律职业资格证书或律师执业证者优先。</t>
  </si>
  <si>
    <t>资产运营专员</t>
  </si>
  <si>
    <t>0403</t>
  </si>
  <si>
    <t>1.35周岁及以下（1987年1月1日及以后出生）；
2.本科及以上学历，经济贸易类、会计与审计类专业，地质学类、地矿类、测绘类等相关专业优先考虑；
3.熟悉资产管理相关法律法规和资产管理业务流程;具备一定的写作能力；熟练应用WORD、EXCEL等办公软件；具有较强的组织、沟通、协调能力及人际理解力。</t>
  </si>
  <si>
    <t>劳务派遣用工</t>
  </si>
  <si>
    <t>财务经理</t>
  </si>
  <si>
    <t>07</t>
  </si>
  <si>
    <t>1.40周岁及以下（1982年1月1日及以后出生）；
2.本科及以上学历，经济学类、会计与审计类、财政金融类等相关专业；
3.具有会计师（中级）及以上职称，具备全面的财务专业知识、账务处理及财务管理经验；
4.具有8年及以上财务工作经验,其中包括3年及以上财务管理经验；
5.具有较强的投资造价审查、成本控制与分析能力，较强的沟通协调能力，熟悉土地开发或房地产开发等相关工作经验者优先考虑。</t>
  </si>
  <si>
    <t>会计师</t>
  </si>
  <si>
    <t>中级</t>
  </si>
  <si>
    <t>高级</t>
  </si>
  <si>
    <t>工程建设专员</t>
  </si>
  <si>
    <t>1.35周岁及以下(1987年1月1日及以后出生)；
2.本科及以上学历，电气工程、消防工程、暖通工程、智能化工程、工程造价等安装类相关专业；
3.具有一级安装造价工程师及以上职称；
4.具有7年及以上施工、监理及工程造价（管理）安装工作经验，熟悉工程造价管理规范及招标投标规范；
5.具有行政事业单位及国企从事相关业务工作经验者或施工单位、房地产企业造价（管理）岗位、造价咨询单位工作经验者优先考虑。</t>
  </si>
  <si>
    <t>一级造价师</t>
  </si>
  <si>
    <t>龙雁发展集团岗位表</t>
  </si>
  <si>
    <t>职位名称</t>
  </si>
  <si>
    <t>1.男性；30周岁及以下(1992年1月1日及以后出生）；
2.全日制本科及以上学历；汉语言文学、中文、秘书等中国语言文学类专业、新闻传播学类等相关专业；
3.具有3年以上办公室工作经验，熟练应用WORD、EXCEL、PPT等办公软件，具有较强的文字功底；同等条件下，具有文案策划或微信公众号、抖音等新媒体运营工作经验或熟练页面设计、图片制作、文案编辑，掌握photoshop等软件者优先考虑；
4.具有较强的组织、沟通、协调能力，能服从工作安排。</t>
  </si>
  <si>
    <t>1.30周岁及以下(1992年1月1日及以后出生）；
2.中共党员；全日制本科及以上学历；汉语言文学、中文、秘书等中国语言文学类、新闻传播学类相关专业；
3.具有3年以上办公室工作经验，熟练应用WORD、EXCEL、PPT等办公软件，具有较强的文字功底；有文案策划或公众号运营工作经验;
4.具有较强的组织、沟通、协调能力，能服从工作安排。</t>
  </si>
  <si>
    <t>1.男性；35周岁及以下(1987年1月1日及以后出生）;
2.全日制本科及以上学历，人力资源管理专业；
3.具有3年以上人力资源工作经验；
4.熟悉国家、地区、企业劳动用工法律法规及相关政策，有较强的现代企业管理理念，熟练掌握人力资源六大模块具体业务流程；具有较强的写作能力及组织、沟通、协调能力，熟练应用WORD、EXCEL等办公软件。</t>
  </si>
  <si>
    <t>1.35周岁及以下(1987年1月1日及以后出生）；
2.全日制本科及以上学历，法学类等相关专业；
3.具有2年及以上公司法务或律所工作经历，熟练掌握公司法、合同法、知识产权相关企业法律事务；
4.具备企业管理、财务等综合知识和管理经验、熟练掌握公司法、合同法、专利法等法律知识，具有较强的逻辑思维能力、沟通能力、分析及应变能力和文字功底；
5.具有法律职业资格证书或律师执业证者优先。</t>
  </si>
  <si>
    <t>0401</t>
  </si>
  <si>
    <t>1.男性；30周岁及以下(1992年1月1日及以后出生）；
2.全日制本科及以上学历，经济贸易类、财政金融类、会计与审计类、工商管理类等相关专业；
3.具有3年以上资产运营（资产处置、股权投资、资产租赁、安全管理等）工作经验；
4.熟悉资产管理相关法律法规和资产管理业务流程;具备一定的写作能力；熟练应用WORD、EXCEL等办公软件；具有较强的组织、沟通、协调能力及人际理解力。</t>
  </si>
  <si>
    <t>0402</t>
  </si>
  <si>
    <t>1.30周岁及以下（1992年1月1日及以后出生）；
2.本科及以上学历，经济贸易类、财政金融类、工商管理类等相关专业；
3.熟悉资产管理相关法律法规和资产管理业务流程;具备一定的写作能力；熟练应用WORD、EXCEL等办公软件；具有较强的组织、沟通、协调能力及人际理解力。</t>
  </si>
  <si>
    <t>1.男性；30周岁及以下（1992年1月1日及以后出生）；
2.本科及以上学历，地质学类、地矿类、测绘类等相关专业；
3.持有采矿工程师证优先考虑；
4.熟悉资产管理相关法律法规和资产管理业务流程;具备一定的写作能力；熟练应用WORD、EXCEL等办公软件；具有较强的组织、沟通、协调能力及人际理解力。</t>
  </si>
  <si>
    <t>劳务派遣</t>
  </si>
  <si>
    <t>0404</t>
  </si>
  <si>
    <t>1.应届毕业生；
2.全日制本科及以上学历,专业不限，经济贸易类、财政金融类、工商管理类等相关专业优先考虑；
3.具备一定的写作能力，熟练应用WORD、EXCEL等办公软件，具有较强的组织、沟通、协调能力。</t>
  </si>
  <si>
    <t>招商专员</t>
  </si>
  <si>
    <t>05</t>
  </si>
  <si>
    <t>1.30周岁及以下(1992年1月1日及以后出生）；
2.全日制本科及以上学历；市场营销、商务管理、项目管理、招商管理等相关专业；
3.形象气质佳，有较强的沟通协调能力、商务谈判能力、抗压能力，具有经济或招商引资相关工作经验。熟悉招商运营流程，掌握市场营销、法律等方面知识，熟练运用招商技巧和策略、熟练使用WORD、EXCEL等办公软件。</t>
  </si>
  <si>
    <t>财务专员</t>
  </si>
  <si>
    <t>0601</t>
  </si>
  <si>
    <t>1.35周岁及以下(1987年1月1日及以后出生）；
2.大专及以上学历，经济学类、会计与审计类、财政金融类等相关专业；
3.熟悉会计法规，能独立核算经济业务，完成做账、报税等整套工作流程。熟练使用财务、办公自动化软件，具备良好的数据统计能力、语言文字表达及公文写作能力，工作积极主动、善于沟通、勇于承担、作风严谨，细心、耐心、认真，能承受较大的工作压力；熟练应用WORD、EXCEL等办公软件;
4.具有2年以上财务工作经验者优先考虑。</t>
  </si>
  <si>
    <t>0602</t>
  </si>
  <si>
    <t>1.35周岁及以下（1987年1月1日及以后出生）;
2.大学本科及以上学历,经济学类、会计与审计类、财政金融类等相关专业;
3.熟悉会计法规，能独立核算经济业务，完成做账、报税等整套工作流程。熟练使用财务、办公自动化软件，具备良好的数据统计能力、语言文字表达及公文写作能力，工作积极主动、善于沟通、勇于承担、作风严谨，细心、耐心、认真，能承受较大的工作压力；熟练应用WORD、EXCEL等办公软件;
4.具有3年以上财务工作经验,具有行政事业单位及国企从事业务工作经验者者优先考虑。</t>
  </si>
  <si>
    <t>1.35周岁及以下（1987年1月1日及以后出生）；
2.全日制本科及以上学历，经济学、会计与审计类、财政金融类等相关专业；
3.具有会计师（中级）及以上职称，具备全面的财务专业知识、账务处理及财务管理经验；
4.具有10年及以上财务工作经验；
5.具有较强的投资造价审查、成本控制与分析能力，较强的沟通协调能力，熟悉土地开发或房地产开发等相关工作经验者优先考虑。</t>
  </si>
  <si>
    <t>水电维修专员</t>
  </si>
  <si>
    <t>08</t>
  </si>
  <si>
    <t>1.男性；35周岁及以下（1987年1月1日及以后出生）；
2.大专及以上学历；
3.具有5年以上水电工作经验（持有电工证优先考虑）；
4.具备较强的水电维修专业技能，具有企业资产安全管理经验。较强的组织、沟通、协调能力及人际理解力。熟练应用WORD、EXCEL等办公软件。</t>
  </si>
  <si>
    <t>汽车维护专员</t>
  </si>
  <si>
    <t>09</t>
  </si>
  <si>
    <t>1.男性；30周岁及以下（1992年1月1日及以后出生）；
2.中专(高中）及以上学历，机械类相关专业；
3.具有2年以上汽修工作经验者优先考虑，能够负责维修车辆在维修过程中的各项检验工作，包括过程和竣工检验，严把维修质量关;具备较强的责任心和敬业精神;能够吃苦耐劳，有较强的执行、沟通协调能力。</t>
  </si>
  <si>
    <t>安全督查专员</t>
  </si>
  <si>
    <t>10</t>
  </si>
  <si>
    <t>1.男性；45周岁及以下（1977年1月1日及以后出生）；
2.中专（高中）及以上学历，治安、安全管理等相关专业；
3.具有5年及以上消防安全、应急管理等安全管理行业经验；
4.熟知消防、治安和企业安全管理知识和规范；熟悉国家各项安全法律法规，熟悉现场安全工作流程、安全操作规范和安全管理的程序，能够及时发现安全隐患并给予纠正。</t>
  </si>
  <si>
    <t>1101</t>
  </si>
  <si>
    <t>1.男性；30周岁及以下(1992年1月1日及以后出生）;
2.全日制本科及以上学历，土建类专业，道路工程等相关专业优先考虑；
3.熟练WORD、EXCEL等办公软件，掌握工程施工规范、标准、政策、规定等，具有较强的组织、沟通、协调能力，具有强烈的质量安全意识和成本控制理念。</t>
  </si>
  <si>
    <t>1102</t>
  </si>
  <si>
    <t>1.35周岁及以下(1987年1月1日及以后出生)；
2.全日制本科及以上学历，电气工程、消防工程、暖通工程、智能化工程、工程造价等安装类相关专业；
3.具有一级造价工程师（安装、房建、市政等）和中级及以上职称；
4.具有8年及以上施工、监理及工程造价（管理）安装工作经验，熟悉工程造价管理规范及招标投标规范；
5.具有行政事业单位及国企从事相关业务工作经验者或施工单位、房地产企业造价（管理）岗位、造价咨询单位工作经验者优先考虑。</t>
  </si>
  <si>
    <t>1103</t>
  </si>
  <si>
    <t>1.男性；30周岁及以下(1992年1月1日及以后出生);
2.本科及以上学历，工程类、土建类等相关专业；
3.具有一定的工作经验，熟悉使用CAD制图，熟练WORD、EXCEL等办公软件，掌握工程施工规范、标准、政策、规定等，具有较强的组织、沟通、协调能力，具有强烈的质量安全意识和成本控制理念。</t>
  </si>
  <si>
    <t>合计</t>
  </si>
  <si>
    <t>2022福建事业单位考试专业分类目录</t>
  </si>
  <si>
    <t>温馨提示：部分事业单位在招考时适用的专业分类不统一，本专业目录分类供考生事业单位考试选职位参考，考生在报名时对专业有任何疑问的，可以直接拨打招考单位联系电话咨询。</t>
  </si>
  <si>
    <t>学科类别</t>
  </si>
  <si>
    <t>一、哲学、文学、历史学大类</t>
  </si>
  <si>
    <t>1.哲学类：哲学，逻辑学，宗教学，伦理学，马克思主义哲学，中国哲学，外国哲学，美学，科学技术哲学，科学技术史</t>
  </si>
  <si>
    <t>哲学类</t>
  </si>
  <si>
    <t>2.中国语言文学类：汉语言文学（教育），汉语（言），中国语言文学（教育），中国语言文化，中文应用，汉语国际教育，对外汉语，华文教育，应用语言学，古典文献（学），文学，文学语言学，中国文学，汉语言文学与文化传播，汉语言文学，中国少数民族语言文学（藏语言文学，蒙古语言文学，维吾尔语言文学，朝鲜语言文学，哈萨克语言文学等），中国少数民族语言文化，文艺学，语言学及应用语言学，汉语言文字学，中医文化学，中国古典文献学，中国古代文学，中国现当代文学，文学阅读与文学教育，比较文学与世界文学，秘书（学），文秘（学），中文（文秘或秘书）教育，现代秘书，司法文秘（秘书）、医学文秘等专业秘书，涉外文秘，文秘与办公自动化，涉外文秘与公共关系，安全秘书、学科教学（语文），语文教育，经济秘书，中国学，戏剧影视文学，台湾文化研究，编辑学，闽南民俗文化与民间文艺，闽南文化与家族社会，两岸文化交流与研究，汉语国际教育硕士</t>
  </si>
  <si>
    <t>中国语言文学类</t>
  </si>
  <si>
    <t>3.少数民族语言文学类：中国少数民族语言文学（藏语言文学，蒙古语言文学，维吾尔语言文学，朝鲜语言文学，哈萨克语言文学等），中国少数民族语言文化</t>
  </si>
  <si>
    <t>少数民族语言文学类</t>
  </si>
  <si>
    <t>4.外国语言文学类：英语，俄语，德语，法语，西班牙语，阿拉伯语，日语，波斯语，朝鲜语，菲律宾语，梵语巴利语，印度尼西亚语，印地语，柬埔寨语，老挝语，缅甸语，马来语，蒙古语，僧加罗语，泰语，乌尔都语，希伯莱语，越南语，豪萨语，斯瓦希里语，阿尔巴尼亚语，保加利亚语，波兰语，捷克语，罗马尼亚语，葡萄牙语，瑞典语，塞尔维亚—克罗地亚语，土耳其语，希腊语，匈牙利语，意大利语，捷克－斯洛伐克语，泰米尔语，普什图语，世界语，孟加拉语，尼泊尔语，塞尔维亚语—克罗地亚语，荷兰语，芬兰语，乌克兰语，韩国语，塞尔维亚语，克罗地亚语，挪威语，丹麦语，冰岛语，翻译，英语语言文学，俄语语言文学，法语语言文学，德语语言文学，日语语言文学，印度语言文学，西班牙语语言文学，阿拉伯语语言文学，欧洲语言文学，亚非语言文学，外国语言学及应用语言学，翻译硕士，应用英语，实用英语，应用日语，应用俄语，应用德语，应用法语，应用韩语，商务英语，外贸英语，旅游英语，商务日语，旅游日语，应用西班牙语，应用阿拉伯语，应用意大利语，应用越南语，应用泰国语，应用缅甸语，应用柬埔寨语，应用老挝语，（含外国语系、院、校开设的相应语种相关专业），学科教学（英语），英语教育，英语（笔译）、英语（口译）、英语（翻译）</t>
  </si>
  <si>
    <t>外国语言文学类</t>
  </si>
  <si>
    <t>5.新闻传播学类：新闻（学），广播电视新闻学，广播电视（学），广播电视编导，广告学，编辑出版（学），传播学，新闻与传播，出版（研究），国际新闻，体育新闻，网络与新媒体，新媒体与信息网络，大众传播，媒体与文化分析，媒体创意，数字出版，摄影，新闻采编与制作，新闻学与大众传播，信息传播与策划，传媒策划与管理，新媒体，影视广告，主持与播音（艺术），广播电视技术，电视节目制作，摄影摄像技术，音像技术，影视多媒体技术，影视动画，电视制片管理，数字传媒艺术，影视灯光艺术，电视摄像，作曲技术，剪辑，录音技术与艺术，播音与主持艺术，新闻与传播硕士</t>
  </si>
  <si>
    <t>新闻传播学类</t>
  </si>
  <si>
    <t>6.艺术设计类：美术(学)，绘画，雕塑，书法学，摄影，艺术学，艺术学理论，公共艺术，艺术史论，艺术硕士专业（美术、艺术设计），设计学，艺术设计(学)，视觉传达（艺术）设计，环境（艺术）设计，产品设计，工艺美术（学），数字媒体艺术，服装与服饰设计，学科教学（美术），产品造型设计，照明艺术，会展艺术与技术，中国画，艺术与科技，服装设计与工程，服装设计与工艺教育，广告设计与制作，广告与装潢，电脑艺术设计，电脑美术设计，人物形象设计，装潢艺术设计，美术装潢设计，装饰艺术设计，雕塑艺术设计，珠宝首饰工艺及鉴定，雕刻艺术与家具设计，旅游工艺品设计与制作，多媒体设计与制作，应用艺术设计，书画鉴定，陶瓷艺术设计，广告与会展，广告，木材加工技术(藤竹加工工艺方向)，舞台艺术设计，商务形象传播，钟表设计，首饰设计，皮具设计，鞋类设计，室内与家具设计，室内设计技术，工业造型设计，主持与播音（艺术），影视学，广播影视编导，动画，家具设计与研究，动漫设计与制作，三维动画设计</t>
  </si>
  <si>
    <t>艺术设计类</t>
  </si>
  <si>
    <t>7.表演艺术类：音乐（学），音乐表演，作曲与作曲技术理论，舞蹈表演，舞蹈（学），舞蹈编导，学科教学（音乐、影视），音乐与舞蹈学、音乐科技与艺术，表演，戏剧学，电影学，戏剧影视文学，广播影视文艺学，广播电视（影视）编导，广播电视艺术学，广播电视文学，戏剧影视导演，戏剧与影视学，戏剧戏曲学，戏剧影视美术设计，导演，编导，摄影，录音艺术，动画，播音与主持艺术，艺术硕士专业（音乐、舞蹈、戏剧，戏曲，电影，广播电视），戏剧与影视学，音响工程，主持与播音（艺术），影视学，影视表演，钢琴伴奏，钢琴调律，乐器维护服务，乐器维修技术（艺术），服装表演，模特与礼仪，杂技表演，表演艺术，戏曲，戏曲表演，主持与播音（艺术），声乐，艺术设计（音乐方向），中国古典舞表演</t>
  </si>
  <si>
    <t>表演艺术类</t>
  </si>
  <si>
    <t>8.历史学类：历史学，世界（历）史，外国语言与外国历史，考古学，文物与博物馆(学)，博物馆学，中国近现代史基本问题研究，亚太区域研究，史学理论及史学史，考古学及博物馆学，历史文献学，专门史，中国(古代)史，中国近现代史，文化人类学，海洋史学，学科教学（历史），文物保护技术，历史地理学，民族学，文物鉴定（赏）与修复，文物与博物馆硕士</t>
  </si>
  <si>
    <t>历史学类</t>
  </si>
  <si>
    <t>二、经济学、管理学大类</t>
  </si>
  <si>
    <t>9.经济贸易类：经济学，经济统计学，国民经济管理，人口、资源与环境经济学，商务经济学，能源经济（学），海洋经济学，统计学，应用经济学，经济统计与分析，理论经济学，环境经济，环境资源与发展经济学，经济信息管理学，经济信息管理，劳动经济学，公共经济学，网络经济学，政治经济学，经济思想史，经济史，国民经济学，发展经济学，区域经济学，产业经济学，世界经济，西方经济学，数量经济学，法律经济学，国防经济学，数理经济与数理金融，经济管理，体育经济；国际贸易学，服务贸易学，国际经济与贸易，贸易经济，国际文化贸易，国际贸易，国际商务，国际贸易实务，商务经纪与代理，经济与行政管理，外贸，投资经济，对外经济贸易，金融贸易，经济与金融</t>
  </si>
  <si>
    <t>经济贸易类</t>
  </si>
  <si>
    <t>10.财政金融类：财政学，税收学，财政，税务，金融，金融学，经济与金融，金融数学，保险，保险学，金融工程，金融与管理，资产评估，投资学，信用管理，金融管理与实务，国际金融，经济与国际金融，财政与税收，金融硕士，理财学，金融与证券，农村合作金融，金融保险，保险实务，医疗保险实务，机动车保险实务，证券投资与管理，投资与理财，证券与期货，资产评估与管理，产权交易与实务，资产评估硕士，保险硕士</t>
  </si>
  <si>
    <t>财政金融类</t>
  </si>
  <si>
    <t>11.统计学类：统计学（含各类专业统计调查），统计，应用数理统计，应用统计（学），经济统计学，数学类相关专业（数学，数学与应用数学，信息与计算科学，数理基础科学，概率论与数理统计，应用数学，数理经济与数理金融），计划统计、经营计划统计，经济统计与分析，经济管理统计，调查与分析，应用统计硕士</t>
  </si>
  <si>
    <t>统计学类</t>
  </si>
  <si>
    <t>12.管理科学与工程类：管理科学，保密管理，信息管理与信息系统，工程管理，工程造价（管理），房地产经营管理，项目管理，管理科学(与)工程，系统理论，系统理论科学，系统理论工程，工程硕士，房地产开发与管理，工业工程，标准化工程，质量管理工程，工程管理硕士，总图设计与工业运输，产品质量工程，工业工程领域</t>
  </si>
  <si>
    <t>管理科学与工程类</t>
  </si>
  <si>
    <t>13.工商管理类：工商管理，市场营销，国际商务，人力资源管理，物业管理，文化产业管理，资产评估，劳动关系，市场营销教育，食品经济管理，体育经济与管理，商品学，特许经营管理，连锁经营管理，电子商务，电子商务及法律，企业管理，技术经济及管理，市场营销管理，工商管理硕士，国际企业管理，工商企业管理，工商行政管理，商务策划管理，商务管理，项目管理，招商管理，国际市场营销，家具与市场营销，市场开发与营销，营销与策划，医药营销，广告经营与管理，商务信息学，物流，国际商务管理专业，市场营销学，市场策划，销售管理，企业资源计划管理，商务策划，物流管理，物流工程等工程硕士，采购（供应）管理，国际物流，现代物流管理，物流信息，物流信息管理，电子商务物流，旅游管理硕士，物流工程与管理，国际商务硕士</t>
  </si>
  <si>
    <t>工商管理类</t>
  </si>
  <si>
    <t>14.电商物流类：电子商务，电子商务及法律，商务信息学，物流，物流管理，物流工程等工程硕士，采购（供应）管理，国际物流，现代物流管理，物流信息，物流信息管理，电子商务物流，物流工程与管理</t>
  </si>
  <si>
    <t>电商物流类</t>
  </si>
  <si>
    <t>15.旅游餐饮类：旅游管理，酒店管理，会展经济与管理，旅游管理与服务教育，旅游管理硕士，森林资源保护与游憩（旅游方向），涉外旅游，导游，导游服务，旅行社经营管理，景区开发与管理，旅游与酒店管理，会展策划与管理，历史文化旅游，旅游服务与管理，休闲服务与管理，餐饮管理与服务，烹饪工艺与营养，西餐工艺</t>
  </si>
  <si>
    <t>旅游餐饮类</t>
  </si>
  <si>
    <t>16.会计与审计类：会计硕士，会计（学），审计学，审计（实务），财务管理，财务会计(教育)，国际会计，会计（财务）电算化，会计与统计核算，财务信息管理，工业（企业）会计等专业会计，企业财务管理，注册会计师，会计电算化，会计与审计，审计实务，统计实务，电脑与财会，税务会计，建设投资与审计，工程财务管理，建筑财务会计，营销与会计，经济管理（含会计电算化），企业会计与税务，涉外会计，工商管理（会计学），审计硕士，税务硕士，会计硕士</t>
  </si>
  <si>
    <t>会计与审计类</t>
  </si>
  <si>
    <t>17.公共管理类：行政管理（学），公共事业管理，劳动与社会保障，土地资源管理，城市管理，公共政策学，文化产业管理，人力资源管理，航运管理，劳动关系，社会医学与卫生事业管理，教育经济与管理，社会保障（学），公共管理硕士，公共关系（学），(高等)教育管理，会展经济与管理，国防教育与管理，海关管理，公共安全管理，体育产业管理，公共事务管理，民政管理，国土资源管理，环境规划与管理，电子政务，社会救助，国际质量管理体系认证，经济与行政管理，国际公共关系，市政管理，质量经营与认证，行政管理学，文化市场经营与管理，行政管理与电子政务，文化事业管理，社会工作管理（公共管理方向），公共事业管理（医事法律方向），交通管理，海事管理，应急管理，职业技术教育管理，健康服务与管理</t>
  </si>
  <si>
    <t>公共管理类</t>
  </si>
  <si>
    <t>18.卫生管理类：卫生监督，卫生信息管理，公共卫生管理，医学文秘，医院管理，公共卫生硕士，社会医学与卫生事业管理，公共事业管理（卫生管理方向，或医药卫生系、院、校所设公共管理相关专业），社会发展与药事管理，健康服务与管理</t>
  </si>
  <si>
    <t>卫生管理类</t>
  </si>
  <si>
    <t>19.农业经济管理类：农林经济管理，农村区域发展，林业经济管理，农业推广硕士（经济管理方向），农业经济管理，乡镇管理，农业经营管理教育，农村经济管理，农业多功能性产业，农村与区域发展，农村行政管理，乡镇企业管理，林业经济信息管理，渔业资源与渔政管理，农业技术与管理，林业信息工程与管理，都市林业资源与林政管理，农村行政与经济管理，农业科技组织与服务，林业调查与信息处理</t>
  </si>
  <si>
    <t>农业经济管理类</t>
  </si>
  <si>
    <t>20.图书档案学类：图书馆学，档案(学)，信息资源管理，情报学，信息管理与信息系统，图书档案管理，图书情报硕士</t>
  </si>
  <si>
    <t>图书档案学类</t>
  </si>
  <si>
    <t>三、法学大类</t>
  </si>
  <si>
    <t>21.法学类：法学（含民法，商法，刑法，经济法，行政法，国际经济法，国际公法，国际私法，环境资源法，财税金融法，劳动与社会保障法等方向法学），知识产权法，知识产权，诉讼法，法律，国际法，刑事司法，律师，涉外法律（事务），经济法学，经济刑法学，经济法律事务，行政法，公安法制，法学理论，法理学，法律史，宪法学与行政法学，刑法学，民商法学，刑事诉讼法学，行政诉讼法学，诉讼法学，环境与资源保护法学，国际法学，军事法学，法律硕士，法律实务（含司法助理，法律文秘，司法警务，涉外经济法律事务，经济法律事务，律师事务，行政法律事务，书记官，海关国际法律条约与公约，检查事务），金融与法律，经济法与经济实务，涉外经济与法律，民商经济法学，公共事业管理（医事法律方向），商务法律，法律事务，比较法学，国际人权法，国际环境法，国际民事诉讼与仲裁，WTO法律制度，比较刑法学，司法制度，法律逻辑，马克思主义法学，法学硕士，社会法</t>
  </si>
  <si>
    <t>法学类</t>
  </si>
  <si>
    <t>22.监所管理类：监狱学，犯罪学，狱政管理，刑事执行，劳教管理，罪犯管教，罪犯教育，矫正教育学，罪犯心理矫治，涉毒人员矫治，司法管理，民事执行，行政执行，监狱管理，刑事侦查技术，司法鉴定技术，安全防范技术，司法信息技术，司法信息安全，应用法制心理技术，罪犯心理测量与矫正技术，司法会计，毒品犯罪矫治，监所管理，教育学（矫正教育方向）</t>
  </si>
  <si>
    <t>监所管理类</t>
  </si>
  <si>
    <t>23.马克思主义理论类：科学社会主义，中国共产党历史，思想政治教育，科学社会主义与国际共产主义运动，中国革命史与中国共产党党史，马克思主义基本原理，马克思主义发展史，马克思主义中国化研究，国外马克思主义研究，学科教学（思想政治教育），政史教育，中国近现代史基本问题研究，马克思主义理论与思想政治教育，马克思主义理论</t>
  </si>
  <si>
    <t>马克思主义理论类</t>
  </si>
  <si>
    <t>24.社会学类：社会学，社会工作，社会工作与管理，社会工作硕士，家政学，人类学，女性学，人口学，民俗学，社区管理与服务，青少年工作与管理，社会福利事业管理，公共关系，人民武装，涉外事务管理，妇女工作与管理，体育场馆管理，家政服务，老年服务与管理，社区康复，心理咨询，科技成果中介服务，职业中介服务，现代殡仪技术与管理，戒毒康复，司法社会工作，社会管理与学习</t>
  </si>
  <si>
    <t>社会学类</t>
  </si>
  <si>
    <t>25.民族宗教类：民族学，宗教学，中国少数民族语言文学，民族理论与民族政策，马克思主义民族理论与政策，中国少数民族经济，中国少数民族史，中国少数民族艺术</t>
  </si>
  <si>
    <t>民族宗教类</t>
  </si>
  <si>
    <t>26.政治学类：政治学，政治学与行政学，国际政治，外交学，思想政治教育，国际文化交流，国际政治经济学，国际事务，国际事务与国际关系，欧洲事务与欧洲关系，政治学理论，中外政治制度，科学社会主义与国际共产主义运动，中共党史，马克思主义理论与思想政治教育，国际关系，学科教学（思想政治教育），政史教育，政治学、经济学与哲学，民族政治学，国际交流</t>
  </si>
  <si>
    <t>政治学类</t>
  </si>
  <si>
    <t>27.公安学类：公安学，治安学，治安管理，侦查（学），侦查管理，侦察学，刑事侦查，国内安全保卫，科技防卫，安全防范工程，安全防范技术，公安保卫，安全保卫，经济犯罪侦查，经济侦查，公安管理学，公共安全管理，公安管理，警察管理，涉外警务，警务管理，警务硕士，边防公安，边防管理，边防机要，出入境管理，边防检查，边境管理，边防船艇指挥，警卫（学），政治保卫，中国化的马克思主义与公安工作，公安思想政治教育工作，警察（务）指挥与战术，边防通信指挥，边防指挥，禁毒（学），警犬技术，犯罪社会学，犯罪学，警察心理学，犯罪心理学，公安情报学，公安信息技术，公安文秘，公安法制，特警 注1：福建省警察学院2007年（含2007年）之前招收的法律专业属公安学类 注2：“理学、工学大类”中的“31.公安技术类”也可报考公安学类</t>
  </si>
  <si>
    <t>公安学类</t>
  </si>
  <si>
    <t>四、教育学大类</t>
  </si>
  <si>
    <t>28.教育学类：教育学，学前教育，早期教育，特殊教育，教育技术学，小学教育，艺术教育，人文教育，科学教育，特殊教育教育学，言语听觉科学，华文教育，教育学原理，课程与教学论，教育史，比较教育学，幼儿教育，学前教育学，高等教育学，成人教育学，职业技术教育（学），特殊教育学，教育法学，教育硕士，汉语国际教育，高等学校教师硕士，中等职业学校教师硕士，教育经济与管理，语文教育，数学教育，英语教育，物理教育，化学教育，生物教育，历史教育，地理教育，音乐教育，美术教育，体育教育，小学体育教育，思想政治教育，政史教育，初等教育，现代教育技术，儿童康复，人群康复，综合文科教育，综合理科教育，计算机教育，教育管理，书法教育，舞蹈教育，应用心理学，心理咨询与心理健康教育，武术与民族传统体育，茶文化，实验管理与教学，听力语言康复技术，音乐康复技术，学科教学含各学科方向，心理健康教育，科学与技术教育，应用心理硕士，师范类各专业，少年儿童组织与思想意识教育，中国古典舞教育，应用心理硕士，汉语国际教育硕士</t>
  </si>
  <si>
    <t>教育学类</t>
  </si>
  <si>
    <t>29.体育学类：体育教育，运动训练，社会体育，运动人体科学，民族传统体育，运动康复（与健康），休闲体育，体育人文社会学，体育教育训练学，民族传统体育学，体育硕士，学科教学（体育），小学体育教育，武术，社会体育指导与管理，武术与民族传统体育，运动科学，体育生物科学，竞技体育，体育保健，体育（服务与）管理，运动休闲服务与管理</t>
  </si>
  <si>
    <t>体育学类</t>
  </si>
  <si>
    <t>30.职业技术教育类：农艺教育，园艺教育，特用作物教育，林木生产教育，特用动物教育，畜禽生产教育，水产养殖教育，应用生物教育，农业机械教育，农业建筑与环境控制教育，农产品储运与加工教育，农业经营管理教育，机械制造工艺教育，机械维修及检测技术教育，机电技术教育，电气技术教育，汽车维修工程教育，应用电子技术教育，制浆造纸工艺教育，印刷工艺教育，橡塑制品成型工艺教育，食品工艺教育，纺织工艺教育，染整工艺教育，化工工艺教育，化工分析与检测技术教育，建筑材料工程教育，建筑工程教育，服装设计与工艺教育，装潢设计与工艺教育，旅游管理与服务教育，食品营养与检验教育，烹饪与营养教育，财务会计教育，文秘教育，市场营销教育，职业技术教育管理，职业技术教育（学）</t>
  </si>
  <si>
    <t>职业技术教育类</t>
  </si>
  <si>
    <t>五、理学、工学大类</t>
  </si>
  <si>
    <t>31.公安技术类：公安视听技术，刑事科学技术，刑事侦查技术，刑事侦察，刑事科学，刑事技术，技术侦查，安全防范工程，火灾勘查，交通管理（工程），核生化消防，抢险救援（指挥与技术），消防工程，网络安全与执法，消防指挥，消防管理，防火管理，森林消防，（边防）信息网络安全监察，法医学，预审，痕迹检验，文件鉴定，法化学，参谋业务，船艇动力管理，船艇技术，消防工程技术</t>
  </si>
  <si>
    <t>公安技术类</t>
  </si>
  <si>
    <t>32.数学类：数学，数学与应用数学，信息与计算科学，数理基础科学，基础数学，计算数学，概率论与数理统计，应用数学，运筹学与控制论，学科教学（数学），数理经济与数理金融，计算物理与数值分析</t>
  </si>
  <si>
    <t>数学类</t>
  </si>
  <si>
    <t>33.物理学类：物理学，应用物理学，核物理，声学，理论物理，粒子物理与原子核物理，原子与分子物理，等离子体物理，凝聚态物理，光学，光学工程，无线电物理，学科教学（物理），物理电子学，能源与材料物理，计算物理与数值分析</t>
  </si>
  <si>
    <t>物理学类</t>
  </si>
  <si>
    <t>34.化学类：化学，应用化学，化学生物学，分子科学与工程，化学分析技术，学科教学（化学），无机化学，分析化学，有机化学，物理化学，高分子化学与物理，材料化学，材料物流与化学，环境化学，电化学，催化化学，物构化学，农药学，放射化学，化学信息，化学基地班，食品安全与药物化学，资源循环科学与工程</t>
  </si>
  <si>
    <t>化学类</t>
  </si>
  <si>
    <t>35.生物科学类：生物学，生物科学，生物技术，生物信息学，生态学，生物信息技术，生物科学与生物技术，动植物检疫，生物化学与分子生物学，医学信息学，植物生物技术，动物生物技术，生物资源科学，生物安全，植物学，动物学，生理学，水生生物学，微生物学，神经生物学，遗传学，发育生物学，细胞生物学，生物物理学，生物医学工程，学科教学（生物），生物教育，病原生物学，生物工程，海洋生物学</t>
  </si>
  <si>
    <t>生物科学类</t>
  </si>
  <si>
    <t>36.天文学类：天文学，天体物理，天体测量与天体力学</t>
  </si>
  <si>
    <t>天文学类</t>
  </si>
  <si>
    <t>37.地质学类：地质学，地球化学，矿物学、岩石学、矿床学，古生物学及地层学，构造地质学，第四纪地质学</t>
  </si>
  <si>
    <t>地质学类</t>
  </si>
  <si>
    <t>38.地理科学类：地理学，地理科学，自然地理与资源环境，人文地理与城乡规划，地理信息科学，自然地理学，人文地理学，地图学与地理信息系统，资源环境与城乡规划管理，地理信息系统，地球信息科学与技术，学科教学（地理），空间信息与数字技术，城市与区域规划，自然资源学</t>
  </si>
  <si>
    <t>地理科学类</t>
  </si>
  <si>
    <t>39.地球物理学类：地球物理学，地球与空间科学，空间科学与技术，固体地球物理学，空间物理学，信息技术与地球物理，应用地球物理，空间信息与数字技术</t>
  </si>
  <si>
    <t>地球物理学类</t>
  </si>
  <si>
    <t>40.大气科学类：大气科学，应用气象学，气象学，大气物理学与大气环境，大气科学技术，大气探测技术，应用气象技术，防雷技术</t>
  </si>
  <si>
    <t>大气科学类</t>
  </si>
  <si>
    <t>41.海洋科学类：海洋科学，海洋技术，海洋资源与环境，海洋管理，军事海洋学，海洋生物资源与环境，物理海洋学，海洋化学，海洋生物学，海洋地质，海岸带综合管理，海洋物理（学）</t>
  </si>
  <si>
    <t>海洋科学类</t>
  </si>
  <si>
    <t>42.心理学类：心理学，应用心理学（含临床心理学方向，犯罪心理学，社会心理学，心理咨询等），基础心理学，发展与教育心理学，人格心理学，认知神经科学，临床心理学，应用心理硕士</t>
  </si>
  <si>
    <t>心理学类</t>
  </si>
  <si>
    <t>43.系统科学类：系统理论，系统科学与工程，系统分析与集成</t>
  </si>
  <si>
    <t>系统科学类</t>
  </si>
  <si>
    <t>44.地矿类：勘查技术与工程，资源勘查工程，地质工程，地下水科学与工程，矿产普查与勘探，地球探测与信息技术，煤及煤层气工程，采矿工程，石油工程，矿物加工工程，油气储运工程，矿物资源工程，安全技术及工程，油气井工程，油气田开发工程，海洋油气工程，石油与天然气工程，选矿工程（技术），国土资源调查，区域地质调查及矿产普查，煤田地质与勘查技术，油气地质与勘查技术，水文地质与勘查技术，金属矿产地质与勘查技术，铀矿地质与勘查技术，非金属矿产地质与勘查技术，岩矿分析与鉴定技术，宝玉石鉴定与加工技术，宝玉石鉴定与营销，矿山资源开发与管理，珠宝鉴定与营销，矿山地质，工程地质勘查，水文与工程地质，钻探技术，地球物理勘查技术，地球物理测井技术，地球化学勘查技术，地质灾害与防治技术，环境地质工程技术 ，工程地震与工程勘察，地质信息技术，岩土工程技术，煤矿开采技术，金属矿开采技术，非金属矿开采技术，固体矿床露天开采技术，沙矿床开采技术，矿井建设，矿山机电，矿井通风与安全，矿井运输与提升，冶金工艺与设备，矿山安全技术与监察，矿物加工技术，选煤技术，煤炭深加工与利用，煤质分析技术，选矿机电技术，钻井技术，油气开采技术，油气藏分析技术，油田化学应用技术，石油与天然气地质勘探（技术），石油工程技术，瓦斯综合利用技术</t>
  </si>
  <si>
    <t>地矿类</t>
  </si>
  <si>
    <r>
      <rPr>
        <sz val="12"/>
        <rFont val="仿宋_GB2312"/>
        <charset val="134"/>
      </rPr>
      <t>45.</t>
    </r>
    <r>
      <rPr>
        <b/>
        <sz val="12"/>
        <rFont val="仿宋_GB2312"/>
        <charset val="134"/>
      </rPr>
      <t>材料类</t>
    </r>
    <r>
      <rPr>
        <sz val="12"/>
        <rFont val="仿宋_GB2312"/>
        <charset val="134"/>
      </rPr>
      <t>：材料科学与工程，材料物理，材料化学，冶金工程，金属材料工程，无机非金属材料工程（技术），高分子材料与工程，复合材料与工程，</t>
    </r>
    <r>
      <rPr>
        <b/>
        <sz val="12"/>
        <rFont val="仿宋_GB2312"/>
        <charset val="134"/>
      </rPr>
      <t>焊接技术与工程</t>
    </r>
    <r>
      <rPr>
        <sz val="12"/>
        <rFont val="仿宋_GB2312"/>
        <charset val="134"/>
      </rPr>
      <t>，宝石及材料工艺学，粉体材料科学与工程，功能材料，纳米材料与技术，新能源材料与器件，再生资源科学与技术，稀土工程，高分子材料加工工程，生物功能材料，材料物理与化学，材料学，材料加工工程，材料工程，能源与材料工程，冶金物理化学，钢铁冶金，有色金属冶金，金属材料与热处理(技术），冶金技术，高分子材料应用技术，复合材料加工与应用技术，材料工程技术，建筑装饰材料及检测，建筑材料工程技术，磨料磨具制造，首饰设计与工艺，焊接与技术工程</t>
    </r>
  </si>
  <si>
    <t>材料类</t>
  </si>
  <si>
    <r>
      <rPr>
        <sz val="12"/>
        <rFont val="仿宋_GB2312"/>
        <charset val="134"/>
      </rPr>
      <t>46.</t>
    </r>
    <r>
      <rPr>
        <b/>
        <sz val="12"/>
        <rFont val="仿宋_GB2312"/>
        <charset val="134"/>
      </rPr>
      <t>机械类</t>
    </r>
    <r>
      <rPr>
        <sz val="12"/>
        <rFont val="仿宋_GB2312"/>
        <charset val="134"/>
      </rPr>
      <t>：机械工程，机械设计制造及其自动化，材料成型及控制工程，机械电子工程，工业设计，过程装备与控制工程，车辆工程，汽车服务工程，机械工艺技术，微机电系统工程，机电技术教育，汽车维修工程教育，机械维修及检测技术教育，机械工程及自动化，制造自动化与测控技术，制造工程，体育装备工程，机械制造及自动化，机械设计及理论，机械设计与制造，机械制造工艺及设备，机电一体化工程（技术），设备工程与管理，数控技术，数控加工技术，电机与电器，玩具设计与制造，模具设计与制造，材料成型与控制技术，焊接技术及自动化，计算机辅助设计与制造，精密机械技术，医疗器械制造与维护，焊接质量检测技术，光电制造技术，激光加工技术，飞行器制造工艺，钢结构建造技术，家具设计与制造，假肢与矫形器设计与制造，机械质量管理与检测技术，内燃机制造与维修，药剂设备制造与维护，服装机械及其自动化，武器制造技术，机械制造生产管理，特种加工技术，电线电缆制造技术，锁具设计与工艺，乐器修造技术，乐器制造技术，机电技术应用，生产过程自动化技术，电力系统自动化技术，计算机控制技术，工业网络技术，检测技术及应用，理化测试及质检技术，液压与气动技术，包装自动化技术，机电设备维修与管理，数控设备应用与维护，自动化生产设备应用，医用电子仪器与维护，医学影像设备管理与维护，医疗电子工程，设备安装技术，医用治疗设备应用技术，导弹维修，冶金设备应用与维护，电气设备应用与维护(船舶与港口)，物流工程技术，汽车制造与装配技术，汽车检测与维修技术，汽车电子技术，汽车改装技术，汽车技术服务与营销，汽车整形技术，汽车运用与维修，摩托车制造与维修，汽车营销与维修，农业机械应用技术，汽车服务与维修，电气技术，数控机床维修，现代设备维修与管理，汽车运用工程，电气自动化（技术），电气自动化（船舶方向），材料加工工程，焊接与技术工程</t>
    </r>
  </si>
  <si>
    <t>机械类</t>
  </si>
  <si>
    <t>47.仪器仪表类：测控技术与仪器，电子信息技术及仪器，精密仪器及机械，测试计量技术及仪器，仪器科学与技术,工程硕士（仪器仪表工程），电子测量技术与仪器</t>
  </si>
  <si>
    <t>仪器仪表类</t>
  </si>
  <si>
    <t>48.能源动力类：能源与环境系统工程，能源与动力工程，新能源科学与工程，工程热物理，热能工程，动力机械及工程，流体机械及工程，流体传动及控制，流体机械及流体工程，制冷及低温工程，化工过程机械，动力工程，动力工程及工程热物理，热能与动力工程，风能与动力工程，核工程与核技术，能源工程及自动化，能源动力系统及自动化，能源与资源工程，工程热物理，核技术，辐射防护与环境工程（建议归入核工程类），热能动力设备与应用，城市热能应用技术，农村能源与环境技术，制冷与冷藏技术，制冷与空调技术，工业热工控制技术，反应堆与加速器，节能工程技术，发电厂及电力系统，电厂设备运行与维护，电厂热能动力装置，火电厂集控运行，小型水电站及电力网，供用电技术，电网监控技术，电力系统继电保护与自动化，电力系统及自动化，高压输配电线路施工运行与维护，农村电气化技术，电厂化学，输变电工程技术，电力客户服务与管理，动力工程</t>
  </si>
  <si>
    <t>能源动力类</t>
  </si>
  <si>
    <t>49.电子信息类：通信信息类，微电子科学与工程，应用电子技术教育，医学信息工程，广播电视工程，水声工程，光电信息科学与工程，集成电路设计与集成系统，电子科学与技术，电子封装技术，物理电子学，电路与系统，微电子学与固体电子学，真空电子技术，微电子学，微电子制造工程，光信息科学与技术，光电子技术科学，信息显示与光电技术，光电信息工程，信息物理工程，科技防卫，光电子技术，微电子技术，应用电子技术，集成电路工程，广播电视网络技术，有线电视工程技术，影视艺术技术，光学工程</t>
  </si>
  <si>
    <t>电子信息类</t>
  </si>
  <si>
    <t>50.通信信息类：电子信息科学与技术，电波传播与天线，电磁场与无线技术，信息工程，电信工程及管理，通信工程，电子信息工程，电磁场与微波技术，通信与信息系统，信号与信息处理，电子与通信工程，信息科学技术，计算机通信（工程），信息与通信工程，计算机通讯，电子信息工程技术，电子与信息技术，通信技术，移动通信技术，程控交换技术，通信网络与设备，通信系统运行管理，卫星数字技术，通信线路，光纤通信，邮政通信，通讯工程设计与管理，电信商务，无线电技术，信息技术应用，移动应用开发，移动设备应用开发，数据通信与网络系统，数据通信与因特网</t>
  </si>
  <si>
    <t>通信信息类</t>
  </si>
  <si>
    <t>51.电气自动化类：智能科学与技术，电气工程及其自动化，自动化，自动控制，电气工程与自动化，智能电网信息工程，电气工程与智能控制，光源与照明，电气工程，电气技术教育,电机与电器，电力系统及其自动化，高电压与绝缘技术，电力电子与电力传动，电工理论与新技术，电气信息工程，电力工程与管理，控制工程，控制科学与工程，检测技术与自动化装置，电气自动化，电气自动化技术，模式识别与智能系统，系统工程，控制理论与控制工程，导航、制导与控制，工程硕士（集成电路），轨道交通信号与控制，数字媒体技术，电器与电脑，智能电子技术，嵌入式系统工程，嵌入式系统应用开发，嵌入式技术与应用，电子测量技术与仪器，电子仪器仪表与维修，电子设备与运行管理，电子工艺与管理，电子电路设计与工艺，电子产品质量检测，无损检测技术，电子声像技术，液晶显示与光电技术，电子表面组装技术，飞行器电子装配技术，电子组装技术与设备，智能产品开发，电光源技术，电子信息技术及产品营销，生物医学工程，医学影像工程，医学信息工程，假肢矫形工程，广播电视网络技术，有线电视工程技术，影视艺术技术，广播电视工程，音响工程</t>
  </si>
  <si>
    <t>电气自动化类</t>
  </si>
  <si>
    <t>52.计算机科学与技术类：计算机硬件技术类，计算机软件技术类，计算机网络技术类，计算机信息管理类，计算机多媒体技术类，计算机专门应用类</t>
  </si>
  <si>
    <t>计算机科学与技术类</t>
  </si>
  <si>
    <t>53.计算机软件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软件工程，计算机软件与理论，应用软件工程，计算机软件，可视化程序设计，Web应用程序设计，计算机数据库，数据库，数据库技术，计算机数据库管理，数据库开发，数据库管理，计算数学及其应用软件，软件技术，计算机软件技术，软件技术工程，软件测试，软件测试技术，计算机应用技术软件开发，可视化编程，WEB软件技术应用，WEB应用程序设计，软件开发与项目管理，WEB应用开发，WEB应用开发技术，WEB应用与开发，软件工程—WEB应用程序设计，计算机可视化程序设计，计算机软件工程，WEB软件技术应用开发，软件高职，WEB软件开发与应用，数据科学与大数据技术，教育技术学</t>
  </si>
  <si>
    <t>计算机软件技术类</t>
  </si>
  <si>
    <t>54.计算机网络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网络技术，计算机网络工程，网络技术，网络工程，传感网技术，计算机网络，信息安全，信息安全工程，物联网工程，计算机网络技术与工程，计算机网络工程与管理，网络构建，网络构建技术，网络技术与信息处理，网络系统管理，网站规划与开发技术，计算机网络与安全管理，网络安全，网络系统安全，信息网络安全，网络安全监察，信息安全技术，计算机网络工程管理与应用，（计算机）网络建设与开发，网站建设与开发，（计算机）网络管理，计算机网络管理，计算机网络构建，计算机网络及信息管理，计算机网络构建技术，计算机网络教育，计算机网络及应用，计算机网络软件技术应用，信息安全与网络管理，计算机网络技术应用，计算机系统技术（网络方向），计算机网络与多媒体应用，（计算机）网络工程技术，计算机信息与网络技术，物联网应用技术，数据通信与因特网，物联网，数据科学与大数据技术</t>
  </si>
  <si>
    <t>计算机网络技术类</t>
  </si>
  <si>
    <t>55.计算机信息管理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（与）信息管理，信息与计算机科学，计算机信息应用，信息管理与信息系统，经济信息管理与计算机应用，计算机数据库，数据库，数据库技术，计算机与经济管理，计算机数据库管理，数据库开发，数据库管理，计算数学及其应用软件，计算机与信息科学，计算机与信息技术，计算机科学与信息技术，信息管理，信息系统，管理信息系统，信息与计算科学，商务信息学，信息计算科学与应用数学，计算机信息技术与管理，计算机信息与网络技术，计算机经济信息管理，计算机网络及信息管理，信息技术应用与管理，计算机信息技术与应用，电子信息与计算机应用，医学信息学</t>
  </si>
  <si>
    <t>计算机信息管理类</t>
  </si>
  <si>
    <t>56.计算机多媒体技术类：数字媒体(技术)，计算机多媒体制作，数字游戏设计，电脑游戏技术，影视艺术技术，计算机多媒体技术，图形图像制作，多媒体技术，多媒体制作，多媒体与网络技术，计算机图形制作，计算机图像制作，图文信息技术，数字媒体艺术，广告媒体开发，动漫设计与制作，三维动画设计，游戏软件，计算机游戏开发，计算机多媒体，计算机网络与多媒体应用，计算机系统技术（多媒体软件开发方向），计算机图形图像处理，（计算机）图形图像制作技术，计算机图形图像（制作），数字多媒体（图形图像），数字媒体与制作，多媒体资讯科技，（计算机）游戏开发，动画</t>
  </si>
  <si>
    <t>计算机多媒体技术类</t>
  </si>
  <si>
    <t>57.计算机硬件技术类：计算机科学与技术，电子与计算机工程，计算机科学教育，计算机技术，计算机（及）应用，计算机应用技术，计算机系统结构，计算机系统维护，计算机教育，计算机科学技术，计算机科学，计算机系统分析，计算机科学与工程，计算机科学（及）应用（技术），计算应用技术，计算机科学技术与应用，计算机技术应用；计算机硬件，计算机硬件器件，计算机硬件设备，计算机控制，计算机控制技术，计算机硬件与外设，计算机电子工程，计算机应用与维护，计算机（与）邮政通信，计算机应用基础，计算机技术应用与维护，电子技术及计算机，电脑与应用电子技术，电脑与应用电子；微电子科学与工程，应用电子技术教育，电子科学与技术，电子封装技术，物理电子学，微电子学，光信息科学与技术，光电子技术科学，信息显示与光电技术，光电信息工程，光电子技术，集成电路设计与集成系统，电路与系统，微电子制造工程，真空电子技术，电磁场与无线技术，微电子技术，微电子学与固体电子学，电磁场与微波技术，应用电子技术，电子信息科学与技术，电子信息工程技术，电子与信息技术，信息工程，电子信息工程，信息物理工程，电信工程及管理，通信工程，通信技术，信息与通信工程，通信与信息系统，信号与信息处理，移动通信技术，程控交换技术，通信网络与设备，通信系统运行管理，卫星数字技术，通信线路，光纤通信，邮政通信，通讯工程设计与管理，电信商务，无线电技术，信息技术应用，计算机通信，计算机通讯，信息科学技术，移动应用开发，移动设备应用开发，数据通信与网络系统，电气工程及其自动化，自动化，电气工程与自动化，智能科学与技术，电气信息工程，模式识别与智能系统，系统工程，控制理论与控制工程，导航、制导与控制，智能电子技术，嵌入式系统工程，嵌入式系统应用开发，嵌入式技术与应用，电器与电脑，广播电视网络技术，数字媒体技术，计算机与邮政通信，数据通信与因特网，计算机邮政通信，电子与通信工程，计算机技术，集成电路工程，控制科学与工程，电气工程与智能控制，控制工程，智能电网信息工程，电气工程与智能控制，自动控制，物联网</t>
  </si>
  <si>
    <t>计算机硬件技术类</t>
  </si>
  <si>
    <t>58.计算机专门应用类：办公自动化技术，文秘与办公自动化（技术），空间信息与数字技术，仿真科学与技术，计算机与经济管理，地理信息系统，地图学与地理信息系统，地球信息系统，现代教育技术，电子商务，计算机办公自动化，计算机音乐制作，计算机办公应用（技术），航空计算机技术与应用，农业信息化，计算机信息与农业多功能性产业网络技术</t>
  </si>
  <si>
    <t>计算机专门应用类</t>
  </si>
  <si>
    <t>59.土建类：土木工程，道路桥梁与渡河工程，城市地下空间（工程），给排水科学与工程，建筑电气与智能化，建筑环境与能源应用工程，建筑（学），城乡规划（学），风景园林，历史建筑保护工程，建筑环境与设备工程，建筑与土木工程，建筑与土木工程领域，土木与环境工程，岩土工程，结构工程，市政工程，供热供燃气通风及空调工程，防灾减灾工程及防护工程，桥梁与隧道工程，道路与桥梁工程，给（水）排水工程，建筑设施智能技术，建筑工程，交通（土建）工程，城市燃气工程(技术)，供热通风与空调工程(技术)，工业与民用建筑，建筑工程教育，建筑节能技术与工程，城市地下空间工程，建筑历史与理论，建筑设计及其理论，城市规划，城市规划硕士，城市规划与设计，建筑技术科学，建筑学硕士，风景园林硕士，景观建筑设计，景观学，园林（风景园林方向），园林景观设计，城镇建设，建筑经济管理，建筑工程管理，人文地理与城乡规划，资源环境与城乡规划管理，建筑设计技术，建筑装饰工程技术，中国古建筑工程技术，环境艺术设计，艺术设计（环境艺术方向），公路与桥梁，园林工程技术，城镇规划，城市管理与监察，建筑工程技术，建筑工程施工与管理，工业与民用建筑工程，地下工程与隧道工程技术，基础工程技术，土木工程检测技术，建筑设备工程技术，建筑电气工程技术，楼宇智能化工程技术，工业设备安装工程技术，供热通风与卫生工程技术，机电安装工程，电力工程管理，工程质量监督与管理，建筑工程项目管理，市政工程技术，给排水工程技术，，消防工程技术，建筑水电技术，房地产经营与估价，物业管理，物业设施管理，工程管理，房屋建筑，建筑技术与工程管理学，道路与桥梁，土木建筑工程，房屋建筑工程，建筑装饰技术，土建设计施工，工程造价，工程监理，工程造价管理，设计学，水工业技术，水务工程，道路桥梁工程技术，环境设计，园林技术，城市园林规划管理、建筑学学士、道路与铁道工程</t>
  </si>
  <si>
    <t>土建类</t>
  </si>
  <si>
    <t>60.水利类：水利水电工程，水文与水资源工程，港口航道与海岸工程，水务工程，水文学与水资源，水力学及河流动力学，水工结构工程，港口、海岸及近海工程，水利工程，地下水科学与工程，港口海岸及治河工程，水资源与海洋工程，水文与水资源，水利水电建筑工程，港口航道与治河工程，水文自动化测报技术，水信息技术，水政水资源管理，水利工程施工技术，灌溉与排水技术，河务工程与管理，城市水利，水利水电工程管理，水务管理，水利工程监理，农业水利技术，水利工程造价管理，水利工程实验与检测技术，水电站动力设备与管理，机电设备运行与维护，机电排灌设备与管理，水电站设备与管理，水工业技术，农业水利工程，能源与动力工程（水动方向）</t>
  </si>
  <si>
    <t>水利类</t>
  </si>
  <si>
    <t>61.测绘类：测绘工程，遥感科学与技术，导航工程，地理国情监测，空间信息与数字技术，大地测量学与测量工程，摄影测量与遥感，地图制图学与地理信息工程，工程测量技术，工程测量与监理，摄影测量与遥感技术，大地测量与卫星定位技术，地理信息系统与地图制图技术，地籍测绘与土地管理信息技术，矿山测量，测绘与地理信息技术，测绘工程技术，测绘与地质工程技术，地理信息系统，测绘科学与技术，地理信息科学，测量工程，测绘工程与技术</t>
  </si>
  <si>
    <t>测绘类</t>
  </si>
  <si>
    <t>62.环境生态类：环境科学，环境工程，环境工程技术，环境科学与工程，环境生态工程，环境管理，环境监测与评价，环境监察，环境保护，环境监测与治理技术，生态安全，生态学，资源环境科学，资源环境与城市管理，农业环境保护(技术)，农业资源与环境，水质科学与技术，水土保持，水土保持与荒漠化防治，水环境监测与保护，城市水净化技术，水环境监测与分析，环境监测，农业环境保护，环境科学与技术，资源与环保，资源与环境，环境工程与管理，环境规划与管理（原列在公共管理类中），环保设备工程，野生动物与自然保护区管理</t>
  </si>
  <si>
    <t>环境生态类</t>
  </si>
  <si>
    <t>63.环境安全技术类：安全工程，安全科学与工程，灾害防治工程，雷电防护科学与技术，工业环保与安全技术，救援技术，安全技术管理，城市应急救援辅助决策技术，城市检测与工程技术，室内检测与控制技术</t>
  </si>
  <si>
    <t>环境安全技术类</t>
  </si>
  <si>
    <t>64.化工与制药类：化学工程与工艺，制药工程，化工与制药，化学工程与工业生物工程，资源循环科学与工程，能源化学工程，资源科学与工程，化学工程，化学工艺，生物化工，应用化学，工业催化，化学制药(技术)，再生资源科学与技术，食品安全与药物化学，应用化工技术，有机化工生产技术，高聚物生产技术，化纤生产技术，精细化学品生产技术，石油化工生产技术，炼油技术，工业分析与检验，化工设备维修技术，涂装防护工艺，化工设备与机械，花炮生产与管理，火工工艺技术，烟花爆竹安全与质量技术，生化制药技术，生物制药技术，中药制药技术，药物制剂技术，药物分析技术，食品药品监督管理，药品质量检测技术，药品经营与管理，保健品开发与管理，技术监督与商检，药物质量检测技术，商检技术</t>
  </si>
  <si>
    <t>化工与制药类</t>
  </si>
  <si>
    <t>65.交通运输类：交通运输综合管理类，交通运输装备类，公路运输类，铁道运输类，城市轨道运输类，水上运输类，民航运输类，港口运输类，管道运输类</t>
  </si>
  <si>
    <t>交通运输类</t>
  </si>
  <si>
    <t>66.交通运输综合管理类：交通运输，交通工程，物流工程，交通信息工程及控制，交通运输规划与管理，交通设备与控制工程，救助与打捞工程，交通运输工程，物流工程与管理</t>
  </si>
  <si>
    <t>交通运输综合管理类</t>
  </si>
  <si>
    <t>67.交通运输装备类：交通设备信息工程，交通建设与装备，载运工具运用工程</t>
  </si>
  <si>
    <t>交通运输装备类</t>
  </si>
  <si>
    <t>68.公路运输类：公路运输与管理，高等级公路维护与管理，路政管理，汽车运用技术，交通安全与智能控制，城市交通运输，公路监理，道路桥梁工程技术，工程机械控制技术，工程机械运用与维护，工程机械技术服务与营销，公路机械化施工技术，公路工程管理，公路工程造价管理，交通运营管理，道路与桥梁工程，道路与铁道工程，轨道交通信号与控制</t>
  </si>
  <si>
    <t>公路运输类</t>
  </si>
  <si>
    <t>69.铁道运输类：高速铁道技术，电气化铁道技术，铁道车辆，铁道机车车辆，铁道通信信号，铁道交通运营管理，铁道运输经济，铁道工程技术，高速动车组检修技术，高速动车组驾驶，高速铁路工程及维护技术，道路与铁道工程，轨道交通信号与控制</t>
  </si>
  <si>
    <t>铁道运输类</t>
  </si>
  <si>
    <t>70.城市轨道运输类：道路与铁道工程，城市轨道交通车辆，城市轨道交通控制，城市轨道交通工程技术，城市轨道交通运营管理</t>
  </si>
  <si>
    <t>城市轨道运输类</t>
  </si>
  <si>
    <t>71.水上运输类：航海技术，海事管理，轮机工程，水运管理，国际航运业务管理，轮机工程技术，船舶工程（技术），船舶检验，航道工程技术，船机制造与维修，船舶舾装，船舶制造与维修，交通运输（国际航运管理），船舶电子电气工程，电气自动化（船舶方向），航运管理</t>
  </si>
  <si>
    <t>水上运输类</t>
  </si>
  <si>
    <t>72.民航运输类：飞行技术，民航运输，空中乘务，航空服务，民航商务，航空机电设备维修，航空电子设备维修，民航特种车辆维修，航空通信技术，空中交通管理，民航安全技术管理，航空油料管理和应用，飞机制造技术，航空港管理，航空电子电气技术，飞机维修，飞机控制设备与仪表，航空发动机装配与试车，民航空中安全保卫</t>
  </si>
  <si>
    <t>民航运输类</t>
  </si>
  <si>
    <t>73.港口运输类：港口业务管理，港口物流设备与自动控制，集装箱运输管理，港口工程技术，报关与国际货运，港口与航运管理，港口机械应用技术，港口物流管理</t>
  </si>
  <si>
    <t>港口运输类</t>
  </si>
  <si>
    <t>74.管道运输类：管道工程技术，管道工程施工，管道运输管理，油气储运工程</t>
  </si>
  <si>
    <t>管道运输类</t>
  </si>
  <si>
    <t>75.海洋工程类：船舶与海洋工程，船舶与海洋结构物设计制造，轮机工程，运载工具运用工程，水声工程，海洋工程与技术，海洋资源开发技术，船舶电子电气工程</t>
  </si>
  <si>
    <t>海洋工程类</t>
  </si>
  <si>
    <t>76.食品科学与工程类：食品科学与工程，食品质量与安全，粮食工程，酿酒工程，乳品工程，食品营养与检验教育，烹饪与营养教育，食品科学，食品工程，粮食，油脂及植物蛋白工程，农产品加工及贮藏工程，水产品加工及贮藏工程，葡萄与葡萄酒工程，食品加工与安全，农产品质量与安全，食品加工技术，食品营养与检测，食品贮运与营销，食品机械与管理，食品生物技术，农畜特产品加工，食品卫生检验，食品分析与检验，食品加工及管理，食品检测及管理，酿酒技术，粮油储藏与检测技术，乳品工艺，发酵技术，食品工艺与检测，营养与食品卫生，食品工艺技术，畜产品加工与检测，生物科学（食品质量与安全方向），生物科学（食品方向），食品安全及检测，食品安全与药物化学</t>
  </si>
  <si>
    <t>食品科学与工程类</t>
  </si>
  <si>
    <t>77.纺织科学与工程类：纺织工程，服装设计与工程，非织造材料与工程，服装设计与工艺教育，设计学，服装与服饰设计，纺织材料与纺织品设计，纺织化学与染整工程，服装，现代纺织技术，针织技术与针织服装，丝绸技术，服装设计，染织艺术设计，纺织品装饰艺术设计，新型纺织机电技术，纺织品检验与贸易，纺织品设计，服装工艺技术，服装设计与加工，服装制版与工艺，服用材料设计与应用，服装营销与管理，服装养护技术，鞋类设计与工艺</t>
  </si>
  <si>
    <t>纺织科学与工程类</t>
  </si>
  <si>
    <t>78.轻化工类：轻化工程，染整技术，高分子材料加工技术，制浆造纸技术，香料香精工艺，表面精饰工艺，皮革制品设计与工艺，制浆造纸工程，制糖工程，发酵工程，皮革化学与工程，轻工生物技术，植物资源工程，食品生物化学工程，塑料加工工程</t>
  </si>
  <si>
    <t>轻化工类</t>
  </si>
  <si>
    <t>79.包装印刷类：印刷工程，包装工程，包装技术与设计，印刷技术，印刷图文信息处理，印刷设备及工艺，出版与发行，轻工产品包装装潢设计，电子出版技术，版面编辑与校对，出版信息管理，出版与电脑编辑技术，丝网工艺，数字印刷，设计学，出版硕士</t>
  </si>
  <si>
    <t>包装印刷类</t>
  </si>
  <si>
    <t>80.航空航天类:飞行器设计与工程，飞行器动力工程，飞行器制造工程，飞行器环境与生命保障工程，工程力学与航天航空工程，航天运输与控制，质量与可靠性工程，飞行器设计，飞行器质量与可靠性，飞行器适航技术，航空航天工程，航空宇航推进理论与工程，航空宇航制造工程，人机与环境工程</t>
  </si>
  <si>
    <t>航空航天类</t>
  </si>
  <si>
    <t>81.武器类：武器系统与工程，武器发射工程，探测制导与控制技术，弹药工程与爆炸技术，特种能源工程与烟火技术，信息对抗技术，装甲车辆工程，武器系统与运用工程，兵器发射理论与技术，火炮，自动武器与弹药工程，军事化学与烟火技术</t>
  </si>
  <si>
    <t>武器类</t>
  </si>
  <si>
    <t>82.工程力学类：理论与应用力学，工程力学，工程结构分析，一般力学与力学基础，固体力学，流体力学</t>
  </si>
  <si>
    <t>工程力学类</t>
  </si>
  <si>
    <t>83.生物工程类：生物工程，生物制药，生物医学工程，生物系统工程，生物技术及应用，生物实验技术，生物化工工艺，微生物技术及应用，病原生物学生物工程，微生物学与生化药学</t>
  </si>
  <si>
    <t>生物工程类</t>
  </si>
  <si>
    <t>84.农业工程类：农业硕士，农业工程，农业机械化及其自动化，农业电气化（与自动化），农业建筑环境与能源工程，农业水利工程，农业机械化工程，农业水土工程，农业生物环境与能源工程</t>
  </si>
  <si>
    <t>农业工程类</t>
  </si>
  <si>
    <t>85.林业工程类：森林工程，木材科学与工程，林产化工，木材科学与技术，林产化学加工，林产化学加工工程，林产科学与化学工程</t>
  </si>
  <si>
    <t>林业工程类</t>
  </si>
  <si>
    <t>86.光学工程类：光学工程</t>
  </si>
  <si>
    <t>光学工程类</t>
  </si>
  <si>
    <t>87.核科学与技术类：核能科学与工程，核燃料循环与材料，核技术及应用，辐射防护及环境保护，核科学与技术，核工程与核技术，辐射防护与核安全，工程物理，核化工与核燃料</t>
  </si>
  <si>
    <t>核科学与技术类</t>
  </si>
  <si>
    <t>六、医学大类</t>
  </si>
  <si>
    <t>88.基础医学类：基础医学，人体解剖与组织胚胎学，免疫学，病原生物学，病理生理学，航空、航天和航海医学，运动人体科学，医学实验学，分子生物医学，病理学与病理生理学，转化医学，再生医学</t>
  </si>
  <si>
    <t>基础医学类</t>
  </si>
  <si>
    <t>89.公共卫生与预防医学类：预防医学，食品卫生与营养学，妇幼保健医学，卫生监督，全球健康学，卫生检验，妇幼卫生，营养学，流行病与卫生统计学，劳动卫生与环境卫生学，儿少卫生与妇幼保健学，卫生毒理学，军事预防医学，社会医学与卫生事业管理，妇幼卫生，公共卫生与预防医学，公共卫生硕士，转化医学，再生医学，健康服务与管理</t>
  </si>
  <si>
    <t>公共卫生与预防医学类</t>
  </si>
  <si>
    <t>90.临床医学类：临床医学，麻醉学，医学影像学（五年制），眼视光学（五年制），精神医学，放射医学，内科学，儿科学，老年医学，神经病学，精神病与精神卫生学，皮肤病与性病学，影像医学与核医学，临床检验诊断学，外科学，妇产科学，眼科学，耳鼻咽喉科学，肿瘤学，康复医学，康复医学与理疗学，运动医学，急诊医学，全科医学，口腔医学，病理学，康复治疗学（五年制），转化医学，再生医学，口腔医学硕士，临床医学硕士</t>
  </si>
  <si>
    <t>临床医学类</t>
  </si>
  <si>
    <t>91.医学技术类：医学检验技术，医学影像技术，医学实验技术，眼视光学（四年制），口腔医学技术，卫生检验与检疫（技术），医学技术，康复治疗学（四年制），医学检验，医学美容技术，医学生物技术，眼视光技术，康复治疗技术，医学营养，医疗美容技术，医疗仪器维修技术，实验动物技术，放射治疗技术，康复工程技术，临床工程技术，生物医学工程，重症医学，移植医学，医学影像学（四年制），化妆品技术与管理，放射医学，医学影像工程，假肢矫形工程，听力与言语康复学，康复物理治疗，康复作业治疗，医学信息学，生物医学工程</t>
  </si>
  <si>
    <t>医学技术类</t>
  </si>
  <si>
    <t>92.中医学和中西医结合类：中医学，针灸推拿（学），蒙医学，藏医学，维医学，壮医学，哈医学，中医硕士，中医文化学，中医基础理论，中医临床基础，中医医史文献，方剂学，中医诊断学，中医内科学，中医外科学，中医骨伤科学，中医妇科学，中医儿科学，中医五官科学，中医耳鼻咽喉科学，中医骨伤科学(含:推拿)，针灸学，中医文献，医古文，中西医临床医学，中西医结合基础，中西医结合临床，中医康复学，临床心理学，中西医结合康复学，中医康复技术</t>
  </si>
  <si>
    <t>中医学和中西医结合类</t>
  </si>
  <si>
    <t>93.法医学类：法医学</t>
  </si>
  <si>
    <t>法医学类</t>
  </si>
  <si>
    <t>94.护理学类：护理学，助产，护理，社区护理，中西医结合护理学，护理硕士</t>
  </si>
  <si>
    <t>护理学类</t>
  </si>
  <si>
    <t>95.药学类：药学，药物制剂，社会发展与药事管理学，临床药学，药事管理，药物化学，海洋药学，药物分析学，药剂学，应用药学，微生物与生化药学，药理学，食品安全与药物化学，药物制剂技术，生药学，药学硕士</t>
  </si>
  <si>
    <t>药学类</t>
  </si>
  <si>
    <t>96.中药学类：中药（学），藏药学，中药资源与开发，蒙药学，中草药栽培与鉴定，生药学，中药制药，维药学(药剂方向)，中药鉴定与质量检测技术，现代中药技术，中药学硕士</t>
  </si>
  <si>
    <t>中药学类</t>
  </si>
  <si>
    <t>七、农学大类</t>
  </si>
  <si>
    <t>97.植物生产类：农学，园艺(学)，植物保护，植物科学与技术，种子科学与工程，设施农业科学与工程，(植物)种质资源学，茶学，烟草(学)，应用生物科学，农艺教育，园艺教育，作物栽培学与耕作学，作物遗传育种，农业生物技术，作物学，生物防治，果树学，植物病理学，植保经济学，农业昆虫与害虫防治，持续发展与推广学，蔬菜学，土壤学，植物营养学，农药学，植物检疫，农业推广硕士专业（作物，园艺，农业资源利用，植物保护，食品加工与安全,种业，渔业），茶叶生产加工技术，中草药栽培技术，烟草栽培技术，农产品质量检测，茶艺，绿色食品生产与经营，绿色食品生产与检测，药用植物栽培加工，食药用菌，园艺技术，花卉与景观园艺，设施农业技术，种子生产与经营</t>
  </si>
  <si>
    <t>植物生产类</t>
  </si>
  <si>
    <t>98.森林资源类：林学，园林，森林保护学，林木遗传育种，森林培育，森林经理学，野生动植物保护与利用，园林植物与观赏园艺，林业硕士，森林资源保护与游憩，水土保持与荒漠化防治，野生动物与自然保护区管理，林业技术，园林技术，森林资源保护，野生植物资源开发与利用，野生动物保护，自然保护区建设与管理，森林生态旅游，林产化工技术，木材加工技术，森林采运工程，商品花卉，森林工程技术，城市园林，林副新产品加工，城市园林设计与花卉，观赏园艺，现代林业技术，林业调查与信息处理</t>
  </si>
  <si>
    <t>森林资源类</t>
  </si>
  <si>
    <t>99.动物生产类：动物科学，蚕学，蜂学，草业科学，畜牧，动物科学与技术，饲料与动物营养，特种动物养殖，蚕桑技术，实验动物养殖，动物遗传育种与繁殖，动物营养与饲料科学，特种经济动物饲养，农业推广硕士专业（养殖,草业）</t>
  </si>
  <si>
    <t>动物生产类</t>
  </si>
  <si>
    <t>100.动物医学类：动物医学，动物药学，动植物检疫，动物检疫检验，兽医（学），基础兽医学，预防兽医学，临床兽医学，兽医硕士，畜牧兽医，动物科学与动物医学，兽医医药，动物防疫与检疫，兽药生产与营销，宠物养护与疫病防治，宠物医学</t>
  </si>
  <si>
    <t>动物医学类</t>
  </si>
  <si>
    <t>101.水产类：水产养殖学，海洋渔业科学与技术，水族科学与技术，捕捞学，渔业资源，水产养殖，水产养殖技术，水生动植物保护，海洋捕捞技术，渔业综合技术，城市渔业，淡水渔业</t>
  </si>
  <si>
    <t>水产类</t>
  </si>
  <si>
    <t>八、军事学大类</t>
  </si>
  <si>
    <t>102.军事学类：政治经济学，政治学，国际关系与安全，军事外交，中国语言文学，外国语言文学(外国军事)，军事历史，应用数学，军事气象学，军事海洋学，军事心理学，管理工程，系统工程，军事思想，军事历史，战略学，军事战略学，战争动员学，军事硕士</t>
  </si>
  <si>
    <t>军事学类</t>
  </si>
  <si>
    <t>103.军事机械装备类：车辆运用工程，油料储运工程，舰船动力工程，核动力工程，电力工程及其自动化，电子工程，雷达工程，导航工程，军用光电工程，航空反潜工程，侦测工程，信息研究与安全(密码学)，密码装备工程，仿真工程，指挥自动化工程，国防建筑学，土木工程(机场工程)，野战给水工程，国防建筑设备工程，道路桥梁与渡河濒海工程，军用材料工程</t>
  </si>
  <si>
    <t>军事机械装备类</t>
  </si>
  <si>
    <t>104.军事测绘遥感类：测量工程，地图学与地理信息工程，工程物理，生化防护工程，国防工程与防护，伪装工程，舰船与海洋工程，飞行器系统与工程，空间工程，兵器工程，导弹工程，弹药工程，地雷爆破与破障工程</t>
  </si>
  <si>
    <t>军事测绘遥感类</t>
  </si>
  <si>
    <t>105.军事控制测试类：火力指挥与控制工程，测控工程，无人机运用工程，探测工程</t>
  </si>
  <si>
    <t>军事控制测试类</t>
  </si>
  <si>
    <t>106.军事经济管理类：军队财务管理，装备经济管理，军队审计，军队采办，军事组织编制学，军队管理学，部队政治工作，部队财务会计，部队后勤管理，军队政治工作学，军事后勤学，后方专业勤务</t>
  </si>
  <si>
    <t>军事经济管理类</t>
  </si>
  <si>
    <t>107.兵种指挥类：炮兵指挥，防空兵指挥，装甲兵指挥，工程兵指挥，防化兵指挥，联合战役学，军种战役学，合同战术学，兵种战术学，武警指挥</t>
  </si>
  <si>
    <t>兵种指挥类</t>
  </si>
  <si>
    <t>108.航空航天指挥类：航空飞行与指挥，地面领航与航空管制，航天指挥</t>
  </si>
  <si>
    <t>航空航天指挥类</t>
  </si>
  <si>
    <t>109.信息作战指挥类：侦察与特种兵指挥，通信指挥，电子对抗指挥与工程，军事情报，作战信息管理，预警探测指挥，作战指挥学，军事运筹学，军事通信学，军事情报学，密码学，军事教育训练学</t>
  </si>
  <si>
    <t>信息作战指挥类</t>
  </si>
  <si>
    <t>110.保障指挥类：军事交通指挥与工程，汽车指挥，船艇指挥，航空兵场站指挥，国防工程指挥，装备保障指挥，军需勤务指挥，军事装备学</t>
  </si>
  <si>
    <t>保障指挥类</t>
  </si>
  <si>
    <t>新罗国资集团公开招聘报名人员台账</t>
  </si>
  <si>
    <t>序号</t>
  </si>
  <si>
    <t>特    长</t>
  </si>
  <si>
    <t>招聘信息获取渠道</t>
  </si>
  <si>
    <t>资格审查初审</t>
  </si>
  <si>
    <t>资格审查初审不符合条件或待定原因</t>
  </si>
  <si>
    <t>资格审查
正式审查</t>
  </si>
  <si>
    <t>资格审查正式审查不符合条件原因</t>
  </si>
  <si>
    <t>推荐初步人选基本分</t>
  </si>
  <si>
    <t>推荐初步人选加分</t>
  </si>
  <si>
    <t>评审得分</t>
  </si>
  <si>
    <t>评审排名</t>
  </si>
  <si>
    <t>是否进入面试</t>
  </si>
  <si>
    <t>面试得分</t>
  </si>
  <si>
    <t>面试排名</t>
  </si>
  <si>
    <t>是否进入考察</t>
  </si>
  <si>
    <t>是否进入体检</t>
  </si>
  <si>
    <t>体检结果</t>
  </si>
  <si>
    <t>是否进入公示</t>
  </si>
  <si>
    <t>是否录用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</si>
</sst>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yyyy/mm/dd;@"/>
    <numFmt numFmtId="178" formatCode="0_ "/>
  </numFmts>
  <fonts count="57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20"/>
      <color theme="1"/>
      <name val="等线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6"/>
      <name val="方正小标宋简体"/>
      <charset val="134"/>
    </font>
    <font>
      <b/>
      <sz val="12"/>
      <name val="仿宋_GB2312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u/>
      <sz val="18"/>
      <color indexed="8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仿宋"/>
      <charset val="134"/>
    </font>
    <font>
      <sz val="11"/>
      <name val="等线"/>
      <charset val="134"/>
      <scheme val="minor"/>
    </font>
    <font>
      <sz val="10.5"/>
      <color rgb="FF000000"/>
      <name val="Optima-Regular"/>
      <charset val="0"/>
    </font>
    <font>
      <sz val="10.5"/>
      <color rgb="FF000000"/>
      <name val="宋体"/>
      <charset val="134"/>
    </font>
    <font>
      <sz val="22"/>
      <name val="方正小标宋简体"/>
      <charset val="134"/>
    </font>
    <font>
      <b/>
      <sz val="24"/>
      <name val="等线"/>
      <charset val="134"/>
      <scheme val="minor"/>
    </font>
    <font>
      <sz val="10"/>
      <name val="仿宋_GB2312"/>
      <charset val="134"/>
    </font>
    <font>
      <b/>
      <sz val="10"/>
      <name val="仿宋_GB2312"/>
      <charset val="134"/>
    </font>
    <font>
      <b/>
      <sz val="12"/>
      <name val="宋体"/>
      <charset val="134"/>
    </font>
    <font>
      <b/>
      <sz val="11"/>
      <name val="等线"/>
      <charset val="134"/>
      <scheme val="minor"/>
    </font>
    <font>
      <sz val="14"/>
      <name val="宋体"/>
      <charset val="134"/>
    </font>
    <font>
      <b/>
      <sz val="11"/>
      <name val="仿宋_GB2312"/>
      <charset val="134"/>
    </font>
    <font>
      <sz val="12"/>
      <name val="Microsoft YaHei Light"/>
      <charset val="0"/>
    </font>
    <font>
      <sz val="12"/>
      <name val="楷体_GB2312"/>
      <charset val="134"/>
    </font>
    <font>
      <b/>
      <sz val="12"/>
      <name val="楷体_GB2312"/>
      <charset val="134"/>
    </font>
    <font>
      <sz val="10"/>
      <name val="楷体_GB2312"/>
      <charset val="134"/>
    </font>
    <font>
      <b/>
      <sz val="12"/>
      <name val="Microsoft YaHei Light"/>
      <charset val="0"/>
    </font>
    <font>
      <sz val="12"/>
      <color rgb="FFFF0000"/>
      <name val="宋体"/>
      <charset val="0"/>
    </font>
    <font>
      <sz val="12"/>
      <name val="宋体"/>
      <charset val="0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2"/>
      <color indexed="10"/>
      <name val="仿宋_GB2312"/>
      <charset val="134"/>
    </font>
    <font>
      <b/>
      <sz val="12"/>
      <color rgb="FFFF0000"/>
      <name val="仿宋_GB2312"/>
      <charset val="134"/>
    </font>
    <font>
      <sz val="10.5"/>
      <color rgb="FF000000"/>
      <name val="宋体"/>
      <charset val="0"/>
    </font>
    <font>
      <sz val="12"/>
      <color rgb="FFFF0000"/>
      <name val="仿宋_GB2312"/>
      <charset val="134"/>
    </font>
    <font>
      <sz val="12"/>
      <color indexed="10"/>
      <name val="仿宋_GB2312"/>
      <charset val="134"/>
    </font>
    <font>
      <sz val="11"/>
      <name val="楷体_GB2312"/>
      <charset val="134"/>
    </font>
    <font>
      <sz val="11"/>
      <color rgb="FFFF0000"/>
      <name val="楷体_GB2312"/>
      <charset val="134"/>
    </font>
    <font>
      <sz val="10"/>
      <color indexed="10"/>
      <name val="仿宋_GB2312"/>
      <charset val="134"/>
    </font>
  </fonts>
  <fills count="41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0" borderId="39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7" fillId="0" borderId="41" applyNumberFormat="0" applyFill="0" applyAlignment="0" applyProtection="0">
      <alignment vertical="center"/>
    </xf>
    <xf numFmtId="0" fontId="38" fillId="0" borderId="4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1" borderId="43" applyNumberFormat="0" applyAlignment="0" applyProtection="0">
      <alignment vertical="center"/>
    </xf>
    <xf numFmtId="0" fontId="40" fillId="22" borderId="44" applyNumberFormat="0" applyAlignment="0" applyProtection="0">
      <alignment vertical="center"/>
    </xf>
    <xf numFmtId="0" fontId="41" fillId="22" borderId="43" applyNumberFormat="0" applyAlignment="0" applyProtection="0">
      <alignment vertical="center"/>
    </xf>
    <xf numFmtId="0" fontId="42" fillId="23" borderId="45" applyNumberFormat="0" applyAlignment="0" applyProtection="0">
      <alignment vertical="center"/>
    </xf>
    <xf numFmtId="0" fontId="43" fillId="0" borderId="46" applyNumberFormat="0" applyFill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0" fillId="0" borderId="0"/>
  </cellStyleXfs>
  <cellXfs count="240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77" fontId="0" fillId="0" borderId="0" xfId="0" applyNumberForma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center"/>
    </xf>
    <xf numFmtId="0" fontId="3" fillId="6" borderId="0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49" fontId="14" fillId="6" borderId="1" xfId="0" applyNumberFormat="1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vertical="center"/>
    </xf>
    <xf numFmtId="0" fontId="13" fillId="0" borderId="0" xfId="0" applyFont="1" applyFill="1" applyProtection="1"/>
    <xf numFmtId="0" fontId="13" fillId="0" borderId="0" xfId="0" applyFont="1" applyFill="1" applyAlignment="1" applyProtection="1">
      <alignment horizontal="center"/>
    </xf>
    <xf numFmtId="0" fontId="13" fillId="0" borderId="0" xfId="0" applyFont="1" applyFill="1" applyAlignment="1" applyProtection="1">
      <alignment horizontal="center" vertical="center"/>
    </xf>
    <xf numFmtId="0" fontId="13" fillId="0" borderId="0" xfId="0" applyFont="1" applyFill="1" applyAlignment="1" applyProtection="1">
      <alignment horizontal="center" vertical="center" wrapText="1"/>
    </xf>
    <xf numFmtId="0" fontId="0" fillId="0" borderId="0" xfId="0" applyProtection="1"/>
    <xf numFmtId="0" fontId="16" fillId="0" borderId="0" xfId="0" applyFont="1" applyAlignment="1" applyProtection="1">
      <alignment horizontal="centerContinuous" vertical="center"/>
    </xf>
    <xf numFmtId="0" fontId="17" fillId="0" borderId="0" xfId="0" applyFont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6" fillId="15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3" fillId="16" borderId="3" xfId="0" applyFont="1" applyFill="1" applyBorder="1" applyAlignment="1" applyProtection="1">
      <alignment horizontal="center" vertical="center" wrapText="1"/>
    </xf>
    <xf numFmtId="0" fontId="6" fillId="17" borderId="4" xfId="0" applyFont="1" applyFill="1" applyBorder="1" applyAlignment="1" applyProtection="1">
      <alignment horizontal="center" vertical="center" wrapText="1"/>
      <protection locked="0"/>
    </xf>
    <xf numFmtId="0" fontId="6" fillId="17" borderId="5" xfId="0" applyFont="1" applyFill="1" applyBorder="1" applyAlignment="1" applyProtection="1">
      <alignment horizontal="center" vertical="center" wrapText="1"/>
      <protection locked="0"/>
    </xf>
    <xf numFmtId="0" fontId="13" fillId="17" borderId="1" xfId="0" applyFont="1" applyFill="1" applyBorder="1" applyAlignment="1" applyProtection="1">
      <alignment horizontal="center" vertical="center"/>
      <protection locked="0"/>
    </xf>
    <xf numFmtId="0" fontId="13" fillId="16" borderId="6" xfId="0" applyFont="1" applyFill="1" applyBorder="1" applyAlignment="1" applyProtection="1">
      <alignment horizontal="center" vertical="center" wrapText="1"/>
    </xf>
    <xf numFmtId="0" fontId="6" fillId="15" borderId="7" xfId="0" applyFont="1" applyFill="1" applyBorder="1" applyAlignment="1" applyProtection="1">
      <alignment horizontal="center" vertical="center" wrapText="1"/>
    </xf>
    <xf numFmtId="0" fontId="6" fillId="15" borderId="8" xfId="0" applyFont="1" applyFill="1" applyBorder="1" applyAlignment="1" applyProtection="1">
      <alignment horizontal="center" vertical="center" wrapText="1"/>
    </xf>
    <xf numFmtId="0" fontId="6" fillId="15" borderId="9" xfId="0" applyFont="1" applyFill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1" fontId="3" fillId="0" borderId="1" xfId="0" applyNumberFormat="1" applyFont="1" applyBorder="1" applyAlignment="1" applyProtection="1">
      <alignment horizontal="center" vertical="center" wrapText="1"/>
    </xf>
    <xf numFmtId="0" fontId="13" fillId="15" borderId="1" xfId="0" applyFont="1" applyFill="1" applyBorder="1" applyAlignment="1" applyProtection="1">
      <alignment horizontal="center" vertical="center"/>
    </xf>
    <xf numFmtId="0" fontId="19" fillId="15" borderId="1" xfId="0" applyFont="1" applyFill="1" applyBorder="1" applyAlignment="1" applyProtection="1">
      <alignment horizontal="center" vertical="center" wrapText="1"/>
    </xf>
    <xf numFmtId="177" fontId="3" fillId="0" borderId="1" xfId="0" applyNumberFormat="1" applyFont="1" applyBorder="1" applyAlignment="1" applyProtection="1">
      <alignment horizontal="center" vertical="center" wrapText="1"/>
    </xf>
    <xf numFmtId="0" fontId="20" fillId="15" borderId="7" xfId="0" applyFont="1" applyFill="1" applyBorder="1" applyAlignment="1" applyProtection="1">
      <alignment horizontal="center" vertical="center" wrapText="1"/>
    </xf>
    <xf numFmtId="0" fontId="20" fillId="15" borderId="1" xfId="0" applyFont="1" applyFill="1" applyBorder="1" applyAlignment="1" applyProtection="1">
      <alignment horizontal="center" vertical="center" wrapText="1"/>
    </xf>
    <xf numFmtId="0" fontId="13" fillId="16" borderId="2" xfId="0" applyFont="1" applyFill="1" applyBorder="1" applyAlignment="1" applyProtection="1">
      <alignment horizontal="center" vertical="center" wrapText="1"/>
    </xf>
    <xf numFmtId="0" fontId="21" fillId="17" borderId="7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/>
      <protection locked="0"/>
    </xf>
    <xf numFmtId="0" fontId="13" fillId="18" borderId="1" xfId="0" applyFont="1" applyFill="1" applyBorder="1" applyAlignment="1" applyProtection="1">
      <alignment horizontal="center" vertical="center" wrapText="1"/>
    </xf>
    <xf numFmtId="0" fontId="21" fillId="15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21" fillId="15" borderId="7" xfId="0" applyFont="1" applyFill="1" applyBorder="1" applyAlignment="1" applyProtection="1">
      <alignment horizontal="center" vertical="center"/>
    </xf>
    <xf numFmtId="0" fontId="21" fillId="15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19" borderId="1" xfId="0" applyFont="1" applyFill="1" applyBorder="1" applyAlignment="1" applyProtection="1">
      <alignment horizontal="center" vertical="center"/>
      <protection locked="0"/>
    </xf>
    <xf numFmtId="178" fontId="13" fillId="19" borderId="1" xfId="0" applyNumberFormat="1" applyFont="1" applyFill="1" applyBorder="1" applyAlignment="1" applyProtection="1">
      <alignment horizontal="center" vertical="center"/>
      <protection locked="0"/>
    </xf>
    <xf numFmtId="0" fontId="13" fillId="19" borderId="0" xfId="0" applyFont="1" applyFill="1" applyAlignment="1" applyProtection="1">
      <alignment horizontal="center" vertical="center"/>
      <protection locked="0"/>
    </xf>
    <xf numFmtId="0" fontId="13" fillId="19" borderId="3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9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21" fillId="17" borderId="1" xfId="0" applyFont="1" applyFill="1" applyBorder="1" applyAlignment="1" applyProtection="1">
      <alignment horizontal="center" vertical="center" wrapText="1"/>
    </xf>
    <xf numFmtId="0" fontId="13" fillId="17" borderId="1" xfId="0" applyFont="1" applyFill="1" applyBorder="1" applyAlignment="1" applyProtection="1">
      <alignment vertical="center"/>
      <protection locked="0"/>
    </xf>
    <xf numFmtId="0" fontId="13" fillId="17" borderId="9" xfId="0" applyFont="1" applyFill="1" applyBorder="1" applyAlignment="1" applyProtection="1">
      <alignment vertical="center"/>
      <protection locked="0"/>
    </xf>
    <xf numFmtId="0" fontId="13" fillId="17" borderId="7" xfId="0" applyFont="1" applyFill="1" applyBorder="1" applyAlignment="1" applyProtection="1">
      <alignment vertical="center"/>
      <protection locked="0"/>
    </xf>
    <xf numFmtId="0" fontId="13" fillId="0" borderId="9" xfId="0" applyFont="1" applyFill="1" applyBorder="1" applyAlignment="1" applyProtection="1">
      <alignment horizontal="left" vertical="top" wrapText="1"/>
      <protection locked="0"/>
    </xf>
    <xf numFmtId="0" fontId="13" fillId="0" borderId="8" xfId="0" applyFont="1" applyFill="1" applyBorder="1" applyAlignment="1" applyProtection="1">
      <alignment horizontal="left" vertical="top" wrapText="1"/>
      <protection locked="0"/>
    </xf>
    <xf numFmtId="0" fontId="13" fillId="0" borderId="7" xfId="0" applyFont="1" applyFill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6" fillId="17" borderId="1" xfId="0" applyFont="1" applyFill="1" applyBorder="1" applyAlignment="1" applyProtection="1">
      <alignment horizontal="center" vertical="center" wrapText="1"/>
      <protection locked="0"/>
    </xf>
    <xf numFmtId="0" fontId="3" fillId="17" borderId="1" xfId="0" applyFont="1" applyFill="1" applyBorder="1" applyAlignment="1" applyProtection="1">
      <alignment horizontal="center" vertical="center" wrapText="1"/>
      <protection locked="0"/>
    </xf>
    <xf numFmtId="0" fontId="6" fillId="17" borderId="7" xfId="0" applyFont="1" applyFill="1" applyBorder="1" applyAlignment="1" applyProtection="1">
      <alignment horizontal="center" vertical="center" wrapText="1"/>
      <protection locked="0"/>
    </xf>
    <xf numFmtId="0" fontId="22" fillId="17" borderId="1" xfId="0" applyFont="1" applyFill="1" applyBorder="1" applyAlignment="1" applyProtection="1">
      <alignment horizontal="center" vertical="center"/>
      <protection locked="0"/>
    </xf>
    <xf numFmtId="0" fontId="6" fillId="17" borderId="9" xfId="0" applyFont="1" applyFill="1" applyBorder="1" applyAlignment="1" applyProtection="1">
      <alignment horizontal="center" vertical="center" wrapText="1"/>
      <protection locked="0"/>
    </xf>
    <xf numFmtId="0" fontId="6" fillId="17" borderId="10" xfId="0" applyFont="1" applyFill="1" applyBorder="1" applyAlignment="1" applyProtection="1">
      <alignment horizontal="center" vertical="center" wrapText="1"/>
      <protection locked="0"/>
    </xf>
    <xf numFmtId="0" fontId="3" fillId="17" borderId="9" xfId="0" applyFont="1" applyFill="1" applyBorder="1" applyAlignment="1" applyProtection="1">
      <alignment horizontal="center" vertical="center" wrapText="1"/>
      <protection locked="0"/>
    </xf>
    <xf numFmtId="0" fontId="3" fillId="17" borderId="7" xfId="0" applyFont="1" applyFill="1" applyBorder="1" applyAlignment="1" applyProtection="1">
      <alignment horizontal="center" vertical="center" wrapText="1"/>
      <protection locked="0"/>
    </xf>
    <xf numFmtId="0" fontId="6" fillId="17" borderId="1" xfId="0" applyFont="1" applyFill="1" applyBorder="1" applyAlignment="1" applyProtection="1">
      <alignment vertical="center" wrapText="1"/>
      <protection locked="0"/>
    </xf>
    <xf numFmtId="0" fontId="3" fillId="17" borderId="1" xfId="0" applyFont="1" applyFill="1" applyBorder="1" applyAlignment="1" applyProtection="1">
      <alignment vertical="center" wrapText="1"/>
      <protection locked="0"/>
    </xf>
    <xf numFmtId="0" fontId="23" fillId="17" borderId="1" xfId="0" applyFont="1" applyFill="1" applyBorder="1" applyAlignment="1" applyProtection="1">
      <alignment horizontal="center" vertical="center"/>
      <protection locked="0"/>
    </xf>
    <xf numFmtId="0" fontId="19" fillId="17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</xf>
    <xf numFmtId="177" fontId="3" fillId="17" borderId="1" xfId="0" applyNumberFormat="1" applyFont="1" applyFill="1" applyBorder="1" applyAlignment="1" applyProtection="1">
      <alignment vertical="center" wrapText="1"/>
      <protection locked="0"/>
    </xf>
    <xf numFmtId="176" fontId="3" fillId="17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17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12" borderId="1" xfId="0" applyFont="1" applyFill="1" applyBorder="1" applyAlignment="1" applyProtection="1">
      <alignment horizontal="center" vertical="center"/>
    </xf>
    <xf numFmtId="0" fontId="13" fillId="15" borderId="9" xfId="0" applyFont="1" applyFill="1" applyBorder="1" applyAlignment="1" applyProtection="1">
      <alignment horizontal="center"/>
    </xf>
    <xf numFmtId="0" fontId="13" fillId="15" borderId="7" xfId="0" applyFont="1" applyFill="1" applyBorder="1" applyAlignment="1" applyProtection="1">
      <alignment horizontal="center"/>
    </xf>
    <xf numFmtId="0" fontId="13" fillId="15" borderId="1" xfId="0" applyFont="1" applyFill="1" applyBorder="1" applyProtection="1"/>
    <xf numFmtId="0" fontId="13" fillId="0" borderId="0" xfId="0" applyFont="1" applyFill="1" applyAlignment="1" applyProtection="1">
      <alignment vertical="center"/>
    </xf>
    <xf numFmtId="0" fontId="13" fillId="17" borderId="9" xfId="0" applyFont="1" applyFill="1" applyBorder="1" applyAlignment="1" applyProtection="1">
      <alignment horizontal="center" vertical="center"/>
      <protection locked="0"/>
    </xf>
    <xf numFmtId="0" fontId="13" fillId="17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0" fontId="13" fillId="0" borderId="0" xfId="0" applyFont="1" applyFill="1"/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24" fillId="0" borderId="0" xfId="49" applyFont="1" applyFill="1" applyBorder="1" applyAlignment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6" fillId="15" borderId="11" xfId="0" applyFont="1" applyFill="1" applyBorder="1" applyAlignment="1" applyProtection="1">
      <alignment horizontal="center" vertical="center" wrapText="1"/>
      <protection locked="0"/>
    </xf>
    <xf numFmtId="0" fontId="6" fillId="15" borderId="12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left" vertical="center" wrapText="1"/>
      <protection locked="0"/>
    </xf>
    <xf numFmtId="0" fontId="3" fillId="0" borderId="14" xfId="0" applyFont="1" applyFill="1" applyBorder="1" applyAlignment="1" applyProtection="1">
      <alignment horizontal="left" vertical="center" wrapText="1"/>
      <protection locked="0"/>
    </xf>
    <xf numFmtId="0" fontId="6" fillId="15" borderId="15" xfId="0" applyFont="1" applyFill="1" applyBorder="1" applyAlignment="1" applyProtection="1">
      <alignment horizontal="center" vertical="center" wrapText="1"/>
      <protection locked="0"/>
    </xf>
    <xf numFmtId="0" fontId="6" fillId="15" borderId="7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0" fontId="6" fillId="15" borderId="1" xfId="0" applyFont="1" applyFill="1" applyBorder="1" applyAlignment="1" applyProtection="1">
      <alignment horizontal="center" vertical="center" wrapText="1"/>
      <protection locked="0"/>
    </xf>
    <xf numFmtId="49" fontId="3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8" xfId="0" applyNumberFormat="1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177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6" fillId="15" borderId="16" xfId="0" applyFont="1" applyFill="1" applyBorder="1" applyAlignment="1" applyProtection="1">
      <alignment horizontal="center" vertical="center" wrapText="1"/>
      <protection locked="0"/>
    </xf>
    <xf numFmtId="0" fontId="6" fillId="15" borderId="9" xfId="0" applyFont="1" applyFill="1" applyBorder="1" applyAlignment="1" applyProtection="1">
      <alignment horizontal="center" vertical="center" wrapText="1"/>
      <protection locked="0"/>
    </xf>
    <xf numFmtId="0" fontId="6" fillId="15" borderId="8" xfId="0" applyFont="1" applyFill="1" applyBorder="1" applyAlignment="1" applyProtection="1">
      <alignment horizontal="center" vertical="center" wrapText="1"/>
      <protection locked="0"/>
    </xf>
    <xf numFmtId="0" fontId="6" fillId="15" borderId="17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19" fillId="15" borderId="1" xfId="0" applyFont="1" applyFill="1" applyBorder="1" applyAlignment="1" applyProtection="1">
      <alignment horizontal="center" vertical="center" wrapText="1"/>
      <protection locked="0"/>
    </xf>
    <xf numFmtId="0" fontId="19" fillId="15" borderId="9" xfId="0" applyFont="1" applyFill="1" applyBorder="1" applyAlignment="1" applyProtection="1">
      <alignment horizontal="center" vertical="center" wrapText="1"/>
      <protection locked="0"/>
    </xf>
    <xf numFmtId="0" fontId="4" fillId="15" borderId="17" xfId="0" applyFont="1" applyFill="1" applyBorder="1" applyAlignment="1" applyProtection="1">
      <alignment horizontal="center" vertical="center" wrapText="1"/>
      <protection locked="0"/>
    </xf>
    <xf numFmtId="177" fontId="3" fillId="0" borderId="9" xfId="0" applyNumberFormat="1" applyFont="1" applyFill="1" applyBorder="1" applyAlignment="1" applyProtection="1">
      <alignment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7" fontId="3" fillId="0" borderId="9" xfId="0" applyNumberFormat="1" applyFont="1" applyBorder="1" applyAlignment="1" applyProtection="1">
      <alignment vertical="center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4" fillId="15" borderId="21" xfId="0" applyFont="1" applyFill="1" applyBorder="1" applyAlignment="1" applyProtection="1">
      <alignment horizontal="center" vertical="center" wrapText="1"/>
      <protection locked="0"/>
    </xf>
    <xf numFmtId="0" fontId="6" fillId="15" borderId="22" xfId="0" applyFont="1" applyFill="1" applyBorder="1" applyAlignment="1" applyProtection="1">
      <alignment horizontal="center" vertical="center" wrapText="1"/>
      <protection locked="0"/>
    </xf>
    <xf numFmtId="0" fontId="25" fillId="0" borderId="18" xfId="0" applyFont="1" applyFill="1" applyBorder="1" applyAlignment="1" applyProtection="1">
      <alignment horizontal="left" vertical="center" wrapText="1"/>
      <protection locked="0"/>
    </xf>
    <xf numFmtId="0" fontId="25" fillId="0" borderId="19" xfId="0" applyFont="1" applyFill="1" applyBorder="1" applyAlignment="1" applyProtection="1">
      <alignment horizontal="left" vertical="center" wrapText="1"/>
      <protection locked="0"/>
    </xf>
    <xf numFmtId="0" fontId="6" fillId="15" borderId="23" xfId="0" applyFont="1" applyFill="1" applyBorder="1" applyAlignment="1" applyProtection="1">
      <alignment horizontal="center" vertical="center" wrapText="1"/>
      <protection locked="0"/>
    </xf>
    <xf numFmtId="0" fontId="3" fillId="0" borderId="24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6" fillId="15" borderId="25" xfId="0" applyFont="1" applyFill="1" applyBorder="1" applyAlignment="1" applyProtection="1">
      <alignment horizontal="center" vertical="center" wrapText="1"/>
      <protection locked="0"/>
    </xf>
    <xf numFmtId="0" fontId="3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6" fillId="0" borderId="22" xfId="0" applyFont="1" applyBorder="1" applyAlignment="1" applyProtection="1">
      <alignment horizontal="left" vertical="center" wrapText="1" indent="1"/>
      <protection locked="0"/>
    </xf>
    <xf numFmtId="0" fontId="26" fillId="0" borderId="19" xfId="0" applyFont="1" applyBorder="1" applyAlignment="1" applyProtection="1">
      <alignment horizontal="left" vertical="center" wrapText="1" indent="1"/>
      <protection locked="0"/>
    </xf>
    <xf numFmtId="0" fontId="27" fillId="0" borderId="27" xfId="0" applyFont="1" applyBorder="1" applyAlignment="1" applyProtection="1">
      <alignment horizontal="left" vertical="top" wrapText="1" indent="2"/>
      <protection locked="0"/>
    </xf>
    <xf numFmtId="0" fontId="27" fillId="0" borderId="28" xfId="0" applyFont="1" applyBorder="1" applyAlignment="1" applyProtection="1">
      <alignment horizontal="left" vertical="top" wrapText="1" indent="2"/>
      <protection locked="0"/>
    </xf>
    <xf numFmtId="0" fontId="3" fillId="0" borderId="29" xfId="0" applyFont="1" applyFill="1" applyBorder="1" applyAlignment="1" applyProtection="1">
      <alignment horizontal="left" vertical="center" wrapText="1"/>
      <protection locked="0"/>
    </xf>
    <xf numFmtId="0" fontId="3" fillId="0" borderId="30" xfId="0" applyFont="1" applyFill="1" applyBorder="1" applyAlignment="1" applyProtection="1">
      <alignment horizontal="center" vertical="center" wrapText="1"/>
      <protection locked="0"/>
    </xf>
    <xf numFmtId="0" fontId="3" fillId="0" borderId="31" xfId="0" applyFont="1" applyFill="1" applyBorder="1" applyAlignment="1" applyProtection="1">
      <alignment horizontal="center" vertical="center" wrapText="1"/>
      <protection locked="0"/>
    </xf>
    <xf numFmtId="0" fontId="3" fillId="15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6" xfId="0" applyFont="1" applyFill="1" applyBorder="1" applyAlignment="1" applyProtection="1">
      <alignment horizontal="center" vertical="center" wrapText="1"/>
      <protection locked="0"/>
    </xf>
    <xf numFmtId="0" fontId="3" fillId="0" borderId="32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 applyProtection="1">
      <alignment horizontal="center" vertical="center" wrapText="1"/>
    </xf>
    <xf numFmtId="176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  <protection locked="0"/>
    </xf>
    <xf numFmtId="0" fontId="3" fillId="0" borderId="33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6" fillId="15" borderId="34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34" xfId="0" applyFont="1" applyFill="1" applyBorder="1" applyAlignment="1" applyProtection="1">
      <alignment horizontal="center" vertical="center" wrapText="1"/>
      <protection locked="0"/>
    </xf>
    <xf numFmtId="0" fontId="25" fillId="0" borderId="35" xfId="0" applyFont="1" applyFill="1" applyBorder="1" applyAlignment="1" applyProtection="1">
      <alignment horizontal="left" vertical="center" wrapText="1"/>
      <protection locked="0"/>
    </xf>
    <xf numFmtId="0" fontId="3" fillId="0" borderId="33" xfId="0" applyFont="1" applyFill="1" applyBorder="1" applyAlignment="1" applyProtection="1">
      <alignment horizontal="left" vertical="center" wrapText="1"/>
      <protection locked="0"/>
    </xf>
    <xf numFmtId="0" fontId="3" fillId="0" borderId="32" xfId="0" applyFont="1" applyFill="1" applyBorder="1" applyAlignment="1" applyProtection="1">
      <alignment horizontal="left" vertical="center" wrapText="1"/>
      <protection locked="0"/>
    </xf>
    <xf numFmtId="0" fontId="26" fillId="0" borderId="35" xfId="0" applyFont="1" applyBorder="1" applyAlignment="1" applyProtection="1">
      <alignment horizontal="left" vertical="center" wrapText="1" indent="1"/>
      <protection locked="0"/>
    </xf>
    <xf numFmtId="0" fontId="27" fillId="0" borderId="36" xfId="0" applyFont="1" applyBorder="1" applyAlignment="1" applyProtection="1">
      <alignment horizontal="left" vertical="top" wrapText="1" indent="2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8" fillId="0" borderId="1" xfId="49" applyFont="1" applyFill="1" applyBorder="1" applyAlignment="1">
      <alignment horizontal="center" vertical="center"/>
    </xf>
    <xf numFmtId="0" fontId="29" fillId="0" borderId="37" xfId="49" applyFont="1" applyFill="1" applyBorder="1" applyAlignment="1">
      <alignment horizontal="center" vertical="center"/>
    </xf>
    <xf numFmtId="0" fontId="24" fillId="0" borderId="37" xfId="49" applyNumberFormat="1" applyFont="1" applyFill="1" applyBorder="1" applyAlignment="1">
      <alignment horizontal="center" vertical="center" wrapText="1"/>
    </xf>
    <xf numFmtId="0" fontId="29" fillId="0" borderId="38" xfId="49" applyFont="1" applyFill="1" applyBorder="1" applyAlignment="1">
      <alignment horizontal="center" vertical="center"/>
    </xf>
    <xf numFmtId="0" fontId="24" fillId="0" borderId="38" xfId="49" applyNumberFormat="1" applyFont="1" applyFill="1" applyBorder="1" applyAlignment="1">
      <alignment horizontal="center" vertical="center" wrapText="1"/>
    </xf>
    <xf numFmtId="0" fontId="24" fillId="0" borderId="38" xfId="49" applyFont="1" applyFill="1" applyBorder="1" applyAlignment="1">
      <alignment horizontal="center" vertical="center"/>
    </xf>
    <xf numFmtId="0" fontId="24" fillId="0" borderId="37" xfId="49" applyFont="1" applyFill="1" applyBorder="1" applyAlignment="1">
      <alignment horizontal="center" vertical="center"/>
    </xf>
    <xf numFmtId="0" fontId="24" fillId="0" borderId="38" xfId="49" applyFont="1" applyFill="1" applyBorder="1" applyAlignment="1">
      <alignment horizontal="center" vertical="center" wrapText="1"/>
    </xf>
    <xf numFmtId="0" fontId="30" fillId="0" borderId="37" xfId="49" applyFont="1" applyFill="1" applyBorder="1" applyAlignment="1">
      <alignment horizontal="center" vertical="center"/>
    </xf>
    <xf numFmtId="0" fontId="30" fillId="0" borderId="38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4">
    <dxf>
      <fill>
        <patternFill patternType="solid">
          <bgColor theme="5" tint="0.4"/>
        </patternFill>
      </fill>
    </dxf>
    <dxf>
      <fill>
        <patternFill patternType="none"/>
      </fill>
    </dxf>
    <dxf>
      <fill>
        <patternFill patternType="solid">
          <bgColor theme="2" tint="-0.25"/>
        </patternFill>
      </fill>
    </dxf>
    <dxf>
      <fill>
        <patternFill patternType="solid">
          <bgColor theme="2" tint="-0.25"/>
        </patternFill>
      </fill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</dxfs>
  <tableStyles count="0" defaultTableStyle="TableStyleMedium2" defaultPivotStyle="PivotStyleLight16"/>
  <colors>
    <mruColors>
      <color rgb="00B4C6E7"/>
      <color rgb="009ED3A4"/>
      <color rgb="00305496"/>
      <color rgb="002F75B5"/>
      <color rgb="008EA9DB"/>
      <color rgb="00D9E1F2"/>
      <color rgb="00FCE4D6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3</xdr:row>
          <xdr:rowOff>57785</xdr:rowOff>
        </xdr:from>
        <xdr:to>
          <xdr:col>4</xdr:col>
          <xdr:colOff>730885</xdr:colOff>
          <xdr:row>3</xdr:row>
          <xdr:rowOff>511810</xdr:rowOff>
        </xdr:to>
        <xdr:sp>
          <xdr:nvSpPr>
            <xdr:cNvPr id="2053" name="Check Box 1029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2824480" y="1480185"/>
              <a:ext cx="1076325" cy="45402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电子版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383540</xdr:colOff>
          <xdr:row>3</xdr:row>
          <xdr:rowOff>45085</xdr:rowOff>
        </xdr:from>
        <xdr:to>
          <xdr:col>7</xdr:col>
          <xdr:colOff>374650</xdr:colOff>
          <xdr:row>3</xdr:row>
          <xdr:rowOff>509905</xdr:rowOff>
        </xdr:to>
        <xdr:sp>
          <xdr:nvSpPr>
            <xdr:cNvPr id="2054" name="Check Box 1030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4515485" y="1467485"/>
              <a:ext cx="1791335" cy="464820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纸质版签字+贴照片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316865</xdr:colOff>
          <xdr:row>3</xdr:row>
          <xdr:rowOff>51435</xdr:rowOff>
        </xdr:from>
        <xdr:to>
          <xdr:col>11</xdr:col>
          <xdr:colOff>800735</xdr:colOff>
          <xdr:row>3</xdr:row>
          <xdr:rowOff>505460</xdr:rowOff>
        </xdr:to>
        <xdr:sp>
          <xdr:nvSpPr>
            <xdr:cNvPr id="2055" name="Check Box 1031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9171940" y="1473835"/>
              <a:ext cx="1571625" cy="45402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原件核对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278765</xdr:colOff>
          <xdr:row>3</xdr:row>
          <xdr:rowOff>46990</xdr:rowOff>
        </xdr:from>
        <xdr:to>
          <xdr:col>13</xdr:col>
          <xdr:colOff>621665</xdr:colOff>
          <xdr:row>3</xdr:row>
          <xdr:rowOff>503555</xdr:rowOff>
        </xdr:to>
        <xdr:sp>
          <xdr:nvSpPr>
            <xdr:cNvPr id="2056" name="Check Box 1032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11224895" y="1469390"/>
              <a:ext cx="1571625" cy="456565"/>
            </a:xfrm>
            <a:prstGeom prst="rect">
              <a:avLst/>
            </a:prstGeom>
          </xdr:spPr>
          <xdr:txBody>
            <a:bodyPr vert="horz" wrap="square" lIns="27432" tIns="18288" rIns="0" bIns="18288" anchor="ctr" anchorCtr="0" upright="1"/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 复印件收取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xdr:twoCellAnchor>
    <xdr:from>
      <xdr:col>12</xdr:col>
      <xdr:colOff>182880</xdr:colOff>
      <xdr:row>5</xdr:row>
      <xdr:rowOff>31115</xdr:rowOff>
    </xdr:from>
    <xdr:to>
      <xdr:col>13</xdr:col>
      <xdr:colOff>1889125</xdr:colOff>
      <xdr:row>5</xdr:row>
      <xdr:rowOff>359410</xdr:rowOff>
    </xdr:to>
    <xdr:grpSp>
      <xdr:nvGrpSpPr>
        <xdr:cNvPr id="2417" name="组合 3"/>
        <xdr:cNvGrpSpPr/>
      </xdr:nvGrpSpPr>
      <xdr:grpSpPr>
        <a:xfrm>
          <a:off x="11129010" y="2469515"/>
          <a:ext cx="2934970" cy="32829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57" name="Check Box 1033" hidden="1">
                <a:extLst>
                  <a:ext uri="{63B3BB69-23CF-44E3-9099-C40C66FF867C}">
                    <a14:compatExt spid="_x0000_s2057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58" name="Check Box 1034" hidden="1">
                <a:extLst>
                  <a:ext uri="{63B3BB69-23CF-44E3-9099-C40C66FF867C}">
                    <a14:compatExt spid="_x0000_s2058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6</xdr:row>
      <xdr:rowOff>78105</xdr:rowOff>
    </xdr:from>
    <xdr:to>
      <xdr:col>13</xdr:col>
      <xdr:colOff>1889125</xdr:colOff>
      <xdr:row>6</xdr:row>
      <xdr:rowOff>340360</xdr:rowOff>
    </xdr:to>
    <xdr:grpSp>
      <xdr:nvGrpSpPr>
        <xdr:cNvPr id="2418" name="组合 4"/>
        <xdr:cNvGrpSpPr/>
      </xdr:nvGrpSpPr>
      <xdr:grpSpPr>
        <a:xfrm>
          <a:off x="11129010" y="288480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1" name="Check Box 1037" hidden="1">
                <a:extLst>
                  <a:ext uri="{63B3BB69-23CF-44E3-9099-C40C66FF867C}">
                    <a14:compatExt spid="_x0000_s2061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2" name="Check Box 1038" hidden="1">
                <a:extLst>
                  <a:ext uri="{63B3BB69-23CF-44E3-9099-C40C66FF867C}">
                    <a14:compatExt spid="_x0000_s2062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7</xdr:row>
      <xdr:rowOff>97155</xdr:rowOff>
    </xdr:from>
    <xdr:to>
      <xdr:col>13</xdr:col>
      <xdr:colOff>1889125</xdr:colOff>
      <xdr:row>7</xdr:row>
      <xdr:rowOff>359410</xdr:rowOff>
    </xdr:to>
    <xdr:grpSp>
      <xdr:nvGrpSpPr>
        <xdr:cNvPr id="2419" name="组合 5"/>
        <xdr:cNvGrpSpPr/>
      </xdr:nvGrpSpPr>
      <xdr:grpSpPr>
        <a:xfrm>
          <a:off x="11129010" y="327215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3" name="Check Box 1039" hidden="1">
                <a:extLst>
                  <a:ext uri="{63B3BB69-23CF-44E3-9099-C40C66FF867C}">
                    <a14:compatExt spid="_x0000_s2063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4" name="Check Box 1040" hidden="1">
                <a:extLst>
                  <a:ext uri="{63B3BB69-23CF-44E3-9099-C40C66FF867C}">
                    <a14:compatExt spid="_x0000_s2064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8</xdr:row>
      <xdr:rowOff>78105</xdr:rowOff>
    </xdr:from>
    <xdr:to>
      <xdr:col>13</xdr:col>
      <xdr:colOff>1889125</xdr:colOff>
      <xdr:row>8</xdr:row>
      <xdr:rowOff>340360</xdr:rowOff>
    </xdr:to>
    <xdr:grpSp>
      <xdr:nvGrpSpPr>
        <xdr:cNvPr id="2420" name="组合 6"/>
        <xdr:cNvGrpSpPr/>
      </xdr:nvGrpSpPr>
      <xdr:grpSpPr>
        <a:xfrm>
          <a:off x="11129010" y="3621405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5" name="Check Box 1041" hidden="1">
                <a:extLst>
                  <a:ext uri="{63B3BB69-23CF-44E3-9099-C40C66FF867C}">
                    <a14:compatExt spid="_x0000_s2065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6" name="Check Box 1042" hidden="1">
                <a:extLst>
                  <a:ext uri="{63B3BB69-23CF-44E3-9099-C40C66FF867C}">
                    <a14:compatExt spid="_x0000_s2066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9</xdr:row>
      <xdr:rowOff>68580</xdr:rowOff>
    </xdr:from>
    <xdr:to>
      <xdr:col>13</xdr:col>
      <xdr:colOff>1889125</xdr:colOff>
      <xdr:row>9</xdr:row>
      <xdr:rowOff>331470</xdr:rowOff>
    </xdr:to>
    <xdr:grpSp>
      <xdr:nvGrpSpPr>
        <xdr:cNvPr id="2421" name="组合 7"/>
        <xdr:cNvGrpSpPr/>
      </xdr:nvGrpSpPr>
      <xdr:grpSpPr>
        <a:xfrm>
          <a:off x="11129010" y="3980180"/>
          <a:ext cx="2934970" cy="262890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7" name="Check Box 1043" hidden="1">
                <a:extLst>
                  <a:ext uri="{63B3BB69-23CF-44E3-9099-C40C66FF867C}">
                    <a14:compatExt spid="_x0000_s2067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68" name="Check Box 1044" hidden="1">
                <a:extLst>
                  <a:ext uri="{63B3BB69-23CF-44E3-9099-C40C66FF867C}">
                    <a14:compatExt spid="_x0000_s2068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12</xdr:col>
      <xdr:colOff>182880</xdr:colOff>
      <xdr:row>10</xdr:row>
      <xdr:rowOff>59690</xdr:rowOff>
    </xdr:from>
    <xdr:to>
      <xdr:col>13</xdr:col>
      <xdr:colOff>1889125</xdr:colOff>
      <xdr:row>10</xdr:row>
      <xdr:rowOff>321945</xdr:rowOff>
    </xdr:to>
    <xdr:grpSp>
      <xdr:nvGrpSpPr>
        <xdr:cNvPr id="2422" name="组合 8"/>
        <xdr:cNvGrpSpPr/>
      </xdr:nvGrpSpPr>
      <xdr:grpSpPr>
        <a:xfrm>
          <a:off x="11129010" y="4339590"/>
          <a:ext cx="2934970" cy="262255"/>
          <a:chOff x="17344" y="3859"/>
          <a:chExt cx="4592" cy="51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69" name="Check Box 1045" hidden="1">
                <a:extLst>
                  <a:ext uri="{63B3BB69-23CF-44E3-9099-C40C66FF867C}">
                    <a14:compatExt spid="_x0000_s2069"/>
                  </a:ext>
                </a:extLst>
              </xdr:cNvPr>
              <xdr:cNvSpPr/>
            </xdr:nvSpPr>
            <xdr:spPr>
              <a:xfrm>
                <a:off x="17344" y="3859"/>
                <a:ext cx="178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70" name="Check Box 1046" hidden="1">
                <a:extLst>
                  <a:ext uri="{63B3BB69-23CF-44E3-9099-C40C66FF867C}">
                    <a14:compatExt spid="_x0000_s2070"/>
                  </a:ext>
                </a:extLst>
              </xdr:cNvPr>
              <xdr:cNvSpPr/>
            </xdr:nvSpPr>
            <xdr:spPr>
              <a:xfrm>
                <a:off x="19462" y="3859"/>
                <a:ext cx="2475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12</xdr:row>
      <xdr:rowOff>78105</xdr:rowOff>
    </xdr:from>
    <xdr:to>
      <xdr:col>13</xdr:col>
      <xdr:colOff>1819275</xdr:colOff>
      <xdr:row>12</xdr:row>
      <xdr:rowOff>351790</xdr:rowOff>
    </xdr:to>
    <xdr:grpSp>
      <xdr:nvGrpSpPr>
        <xdr:cNvPr id="2423" name="组合 9"/>
        <xdr:cNvGrpSpPr/>
      </xdr:nvGrpSpPr>
      <xdr:grpSpPr>
        <a:xfrm>
          <a:off x="12205970" y="5234305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071" name="Check Box 1047" hidden="1">
                <a:extLst>
                  <a:ext uri="{63B3BB69-23CF-44E3-9099-C40C66FF867C}">
                    <a14:compatExt spid="_x0000_s2071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072" name="Check Box 1048" hidden="1">
                <a:extLst>
                  <a:ext uri="{63B3BB69-23CF-44E3-9099-C40C66FF867C}">
                    <a14:compatExt spid="_x0000_s2072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13</xdr:row>
      <xdr:rowOff>84455</xdr:rowOff>
    </xdr:from>
    <xdr:to>
      <xdr:col>13</xdr:col>
      <xdr:colOff>1819275</xdr:colOff>
      <xdr:row>13</xdr:row>
      <xdr:rowOff>358140</xdr:rowOff>
    </xdr:to>
    <xdr:grpSp>
      <xdr:nvGrpSpPr>
        <xdr:cNvPr id="2424" name="组合 14"/>
        <xdr:cNvGrpSpPr/>
      </xdr:nvGrpSpPr>
      <xdr:grpSpPr>
        <a:xfrm>
          <a:off x="12205970" y="5608955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56" name="Check Box 1132" hidden="1">
                <a:extLst>
                  <a:ext uri="{63B3BB69-23CF-44E3-9099-C40C66FF867C}">
                    <a14:compatExt spid="_x0000_s2156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57" name="Check Box 1133" hidden="1">
                <a:extLst>
                  <a:ext uri="{63B3BB69-23CF-44E3-9099-C40C66FF867C}">
                    <a14:compatExt spid="_x0000_s2157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14</xdr:row>
      <xdr:rowOff>78105</xdr:rowOff>
    </xdr:from>
    <xdr:to>
      <xdr:col>13</xdr:col>
      <xdr:colOff>1819275</xdr:colOff>
      <xdr:row>14</xdr:row>
      <xdr:rowOff>349885</xdr:rowOff>
    </xdr:to>
    <xdr:grpSp>
      <xdr:nvGrpSpPr>
        <xdr:cNvPr id="2425" name="组合 15"/>
        <xdr:cNvGrpSpPr/>
      </xdr:nvGrpSpPr>
      <xdr:grpSpPr>
        <a:xfrm>
          <a:off x="12205970" y="5970905"/>
          <a:ext cx="1788160" cy="271780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58" name="Check Box 1134" hidden="1">
                <a:extLst>
                  <a:ext uri="{63B3BB69-23CF-44E3-9099-C40C66FF867C}">
                    <a14:compatExt spid="_x0000_s2158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59" name="Check Box 1135" hidden="1">
                <a:extLst>
                  <a:ext uri="{63B3BB69-23CF-44E3-9099-C40C66FF867C}">
                    <a14:compatExt spid="_x0000_s2159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15</xdr:row>
      <xdr:rowOff>54610</xdr:rowOff>
    </xdr:from>
    <xdr:to>
      <xdr:col>13</xdr:col>
      <xdr:colOff>1819275</xdr:colOff>
      <xdr:row>15</xdr:row>
      <xdr:rowOff>328295</xdr:rowOff>
    </xdr:to>
    <xdr:grpSp>
      <xdr:nvGrpSpPr>
        <xdr:cNvPr id="2426" name="组合 16"/>
        <xdr:cNvGrpSpPr/>
      </xdr:nvGrpSpPr>
      <xdr:grpSpPr>
        <a:xfrm>
          <a:off x="12205970" y="6315710"/>
          <a:ext cx="1788160" cy="273685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60" name="Check Box 1136" hidden="1">
                <a:extLst>
                  <a:ext uri="{63B3BB69-23CF-44E3-9099-C40C66FF867C}">
                    <a14:compatExt spid="_x0000_s2160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61" name="Check Box 1137" hidden="1">
                <a:extLst>
                  <a:ext uri="{63B3BB69-23CF-44E3-9099-C40C66FF867C}">
                    <a14:compatExt spid="_x0000_s2161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13</xdr:col>
      <xdr:colOff>31115</xdr:colOff>
      <xdr:row>16</xdr:row>
      <xdr:rowOff>78105</xdr:rowOff>
    </xdr:from>
    <xdr:to>
      <xdr:col>13</xdr:col>
      <xdr:colOff>1819275</xdr:colOff>
      <xdr:row>16</xdr:row>
      <xdr:rowOff>349885</xdr:rowOff>
    </xdr:to>
    <xdr:grpSp>
      <xdr:nvGrpSpPr>
        <xdr:cNvPr id="2427" name="组合 17"/>
        <xdr:cNvGrpSpPr/>
      </xdr:nvGrpSpPr>
      <xdr:grpSpPr>
        <a:xfrm>
          <a:off x="12205970" y="6707505"/>
          <a:ext cx="1788160" cy="271780"/>
          <a:chOff x="17344" y="3859"/>
          <a:chExt cx="2812" cy="538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2162" name="Check Box 1138" hidden="1">
                <a:extLst>
                  <a:ext uri="{63B3BB69-23CF-44E3-9099-C40C66FF867C}">
                    <a14:compatExt spid="_x0000_s2162"/>
                  </a:ext>
                </a:extLst>
              </xdr:cNvPr>
              <xdr:cNvSpPr/>
            </xdr:nvSpPr>
            <xdr:spPr>
              <a:xfrm>
                <a:off x="17344" y="3859"/>
                <a:ext cx="1226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原件核对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2163" name="Check Box 1139" hidden="1">
                <a:extLst>
                  <a:ext uri="{63B3BB69-23CF-44E3-9099-C40C66FF867C}">
                    <a14:compatExt spid="_x0000_s2163"/>
                  </a:ext>
                </a:extLst>
              </xdr:cNvPr>
              <xdr:cNvSpPr/>
            </xdr:nvSpPr>
            <xdr:spPr>
              <a:xfrm>
                <a:off x="18803" y="3878"/>
                <a:ext cx="1353" cy="519"/>
              </a:xfrm>
              <a:prstGeom prst="rect">
                <a:avLst/>
              </a:prstGeom>
            </xdr:spPr>
            <xdr:txBody>
              <a:bodyPr vert="horz" wrap="square" lIns="27432" tIns="18288" rIns="0" bIns="18288" anchor="ctr" anchorCtr="0" upright="1"/>
              <a:p>
                <a:pPr algn="l" rtl="0"/>
                <a:r>
                  <a:rPr lang="zh-CN" altLang="en-US" sz="90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  <a:sym typeface="宋体" panose="02010600030101010101" pitchFamily="7" charset="-122"/>
                  </a:rPr>
                  <a:t>  复印件收取</a:t>
                </a:r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81128ZAB\&#38047;&#22862;&#20809;&#21326;&#28070;&#24037;&#20316;&#36164;&#26009;20171128\10-&#24453;&#25972;&#29702;&#25991;&#20214;\&#21046;&#36896;&#37096;2017&#24180;2&#26376;&#20221;&#22521;&#35757;\2017&#24180;&#21046;&#36896;&#37096;&#22521;&#35757;&#32463;&#21382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说明"/>
      <sheetName val="基地_培训经历表单"/>
      <sheetName val="基地查询引用表"/>
      <sheetName val="引用表"/>
      <sheetName val="CI数据输入"/>
      <sheetName val="CI操作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2" name="表2" displayName="表2" ref="A2:AX24" totalsRowShown="0">
  <tableColumns count="50">
    <tableColumn id="1" name="序号"/>
    <tableColumn id="2" name="应聘职位"/>
    <tableColumn id="3" name="姓    名"/>
    <tableColumn id="4" name="身份证号码"/>
    <tableColumn id="5" name="性    别"/>
    <tableColumn id="6" name="出生日期"/>
    <tableColumn id="7" name="年    龄"/>
    <tableColumn id="8" name="最高学历&#10;（全日制）"/>
    <tableColumn id="9" name="最高学历&#10;（非全日制）"/>
    <tableColumn id="10" name="政治面貌"/>
    <tableColumn id="11" name="婚姻状况"/>
    <tableColumn id="12" name="籍    贯"/>
    <tableColumn id="13" name="参加工作日期&#10;（年-月-日）"/>
    <tableColumn id="14" name="特    长"/>
    <tableColumn id="15" name="联系手机"/>
    <tableColumn id="16" name="现工作单位及职务"/>
    <tableColumn id="17" name="招聘信息获取渠道"/>
    <tableColumn id="18" name="职称/证书1"/>
    <tableColumn id="19" name="职称/证书2"/>
    <tableColumn id="20" name="职称/证书3"/>
    <tableColumn id="21" name="职称/证书4"/>
    <tableColumn id="22" name="教育经历1"/>
    <tableColumn id="23" name="教育经历2"/>
    <tableColumn id="24" name="教育经历3"/>
    <tableColumn id="25" name="教育经历4"/>
    <tableColumn id="26" name="工作经历1"/>
    <tableColumn id="27" name="工作经历2"/>
    <tableColumn id="28" name="工作经历3"/>
    <tableColumn id="29" name="工作经历4"/>
    <tableColumn id="30" name="工作经历5"/>
    <tableColumn id="31" name="工作经历6"/>
    <tableColumn id="32" name="奖惩经历"/>
    <tableColumn id="33" name="自我评价"/>
    <tableColumn id="34" name="资格审查初审"/>
    <tableColumn id="35" name="资格审查初审不符合条件或待定原因"/>
    <tableColumn id="36" name="资格审查&#10;正式审查"/>
    <tableColumn id="37" name="资格审查正式审查不符合条件原因"/>
    <tableColumn id="38" name="推荐初步人选基本分"/>
    <tableColumn id="39" name="推荐初步人选加分"/>
    <tableColumn id="40" name="评审得分"/>
    <tableColumn id="41" name="评审排名" dataDxfId="4"/>
    <tableColumn id="42" name="是否进入面试" dataDxfId="5"/>
    <tableColumn id="43" name="面试得分" dataDxfId="6"/>
    <tableColumn id="44" name="面试排名" dataDxfId="7"/>
    <tableColumn id="45" name="是否进入考察" dataDxfId="8"/>
    <tableColumn id="46" name="是否进入体检" dataDxfId="9"/>
    <tableColumn id="47" name="体检结果" dataDxfId="10"/>
    <tableColumn id="48" name="是否进入公示" dataDxfId="11"/>
    <tableColumn id="49" name="是否录用" dataDxfId="12"/>
    <tableColumn id="50" name="备注" dataDxf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K286"/>
  <sheetViews>
    <sheetView tabSelected="1" zoomScale="70" zoomScaleNormal="70" topLeftCell="A16" workbookViewId="0">
      <selection activeCell="BQ40" sqref="BQ40"/>
    </sheetView>
  </sheetViews>
  <sheetFormatPr defaultColWidth="9" defaultRowHeight="15"/>
  <cols>
    <col min="1" max="1" width="6" style="146" customWidth="1"/>
    <col min="2" max="3" width="13.575" style="146" customWidth="1"/>
    <col min="4" max="4" width="12.625" style="146" customWidth="1"/>
    <col min="5" max="5" width="16.25" style="147" customWidth="1"/>
    <col min="6" max="6" width="7.375" style="146" customWidth="1"/>
    <col min="7" max="7" width="13.3916666666667" style="146" customWidth="1"/>
    <col min="8" max="8" width="15.375" style="146" customWidth="1"/>
    <col min="9" max="9" width="7.375" style="146" customWidth="1"/>
    <col min="10" max="10" width="11.875" style="146" customWidth="1"/>
    <col min="11" max="11" width="7.375" style="146" customWidth="1"/>
    <col min="12" max="12" width="11.75" style="146" customWidth="1"/>
    <col min="13" max="13" width="14.125" style="146" customWidth="1"/>
    <col min="14" max="14" width="9" style="146"/>
    <col min="15" max="15" width="9" style="146" customWidth="1"/>
    <col min="16" max="21" width="11.125" style="148" hidden="1" customWidth="1"/>
    <col min="22" max="22" width="12.125" style="148" hidden="1" customWidth="1"/>
    <col min="23" max="23" width="14.875" style="148" hidden="1" customWidth="1"/>
    <col min="24" max="26" width="11.125" style="148" hidden="1" customWidth="1"/>
    <col min="27" max="27" width="13.375" style="148" hidden="1" customWidth="1"/>
    <col min="28" max="28" width="11.125" style="148" hidden="1" customWidth="1"/>
    <col min="29" max="29" width="13.3833333333333" style="148" hidden="1" customWidth="1"/>
    <col min="30" max="31" width="11.125" style="148" hidden="1" customWidth="1"/>
    <col min="32" max="32" width="14.875" style="148" hidden="1" customWidth="1"/>
    <col min="33" max="37" width="13.25" style="148" hidden="1" customWidth="1"/>
    <col min="38" max="38" width="19.625" style="148" hidden="1" customWidth="1"/>
    <col min="39" max="42" width="17.75" style="148" hidden="1" customWidth="1"/>
    <col min="43" max="54" width="23.875" style="148" hidden="1" customWidth="1"/>
    <col min="55" max="55" width="29.875" style="149" hidden="1" customWidth="1"/>
    <col min="56" max="56" width="22.625" style="149" hidden="1" customWidth="1"/>
    <col min="57" max="57" width="17.125" style="149" hidden="1" customWidth="1"/>
    <col min="58" max="58" width="12.375" style="149" hidden="1" customWidth="1"/>
    <col min="59" max="59" width="9.875" style="149" hidden="1" customWidth="1"/>
    <col min="60" max="60" width="17.875" style="149" hidden="1" customWidth="1"/>
    <col min="61" max="61" width="11.75" style="149" hidden="1" customWidth="1"/>
    <col min="62" max="62" width="26.375" style="149" hidden="1" customWidth="1"/>
    <col min="63" max="63" width="25.75" style="149" hidden="1" customWidth="1"/>
    <col min="64" max="64" width="9" style="146" customWidth="1"/>
    <col min="65" max="16384" width="9" style="146"/>
  </cols>
  <sheetData>
    <row r="1" ht="51" customHeight="1" spans="1:13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ht="21" customHeight="1" spans="1:13">
      <c r="A2" s="151"/>
      <c r="B2" s="152" t="s">
        <v>1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</row>
    <row r="3" ht="31.5" customHeight="1" spans="1:63">
      <c r="A3" s="153" t="s">
        <v>2</v>
      </c>
      <c r="B3" s="154"/>
      <c r="C3" s="155"/>
      <c r="D3" s="156"/>
      <c r="E3" s="156"/>
      <c r="F3" s="156"/>
      <c r="G3" s="156"/>
      <c r="H3" s="156"/>
      <c r="I3" s="156"/>
      <c r="J3" s="156"/>
      <c r="K3" s="204"/>
      <c r="L3" s="205" t="s">
        <v>3</v>
      </c>
      <c r="M3" s="206"/>
      <c r="P3" s="207" t="s">
        <v>4</v>
      </c>
      <c r="Q3" s="207" t="s">
        <v>5</v>
      </c>
      <c r="R3" s="207" t="s">
        <v>6</v>
      </c>
      <c r="S3" s="207" t="s">
        <v>7</v>
      </c>
      <c r="T3" s="207" t="s">
        <v>8</v>
      </c>
      <c r="U3" s="207" t="s">
        <v>9</v>
      </c>
      <c r="V3" s="207" t="s">
        <v>10</v>
      </c>
      <c r="W3" s="207" t="s">
        <v>11</v>
      </c>
      <c r="X3" s="207" t="s">
        <v>12</v>
      </c>
      <c r="Y3" s="207" t="s">
        <v>13</v>
      </c>
      <c r="Z3" s="207" t="s">
        <v>14</v>
      </c>
      <c r="AA3" s="207" t="s">
        <v>15</v>
      </c>
      <c r="AB3" s="207" t="s">
        <v>16</v>
      </c>
      <c r="AC3" s="207" t="s">
        <v>17</v>
      </c>
      <c r="AD3" s="207" t="s">
        <v>18</v>
      </c>
      <c r="AE3" s="207" t="s">
        <v>19</v>
      </c>
      <c r="AF3" s="207" t="s">
        <v>20</v>
      </c>
      <c r="AG3" s="207" t="s">
        <v>21</v>
      </c>
      <c r="AH3" s="207" t="s">
        <v>22</v>
      </c>
      <c r="AI3" s="207" t="s">
        <v>23</v>
      </c>
      <c r="AJ3" s="207" t="s">
        <v>24</v>
      </c>
      <c r="AK3" s="207" t="s">
        <v>25</v>
      </c>
      <c r="AL3" s="207" t="s">
        <v>26</v>
      </c>
      <c r="AM3" s="207" t="s">
        <v>27</v>
      </c>
      <c r="AN3" s="207" t="s">
        <v>28</v>
      </c>
      <c r="AO3" s="207" t="s">
        <v>29</v>
      </c>
      <c r="AP3" s="207" t="s">
        <v>30</v>
      </c>
      <c r="AQ3" s="207" t="s">
        <v>31</v>
      </c>
      <c r="AR3" s="207" t="s">
        <v>32</v>
      </c>
      <c r="AS3" s="207" t="s">
        <v>33</v>
      </c>
      <c r="AT3" s="207" t="s">
        <v>34</v>
      </c>
      <c r="AU3" s="207" t="s">
        <v>35</v>
      </c>
      <c r="AV3" s="207" t="s">
        <v>36</v>
      </c>
      <c r="AW3" s="207" t="s">
        <v>37</v>
      </c>
      <c r="AX3" s="207" t="s">
        <v>38</v>
      </c>
      <c r="AY3" s="207" t="s">
        <v>39</v>
      </c>
      <c r="AZ3" s="207" t="s">
        <v>40</v>
      </c>
      <c r="BA3" s="207" t="s">
        <v>41</v>
      </c>
      <c r="BB3" s="229"/>
      <c r="BC3" s="230" t="s">
        <v>42</v>
      </c>
      <c r="BD3" s="230" t="s">
        <v>12</v>
      </c>
      <c r="BE3" s="230" t="s">
        <v>13</v>
      </c>
      <c r="BF3" s="230" t="s">
        <v>43</v>
      </c>
      <c r="BG3" s="230" t="s">
        <v>44</v>
      </c>
      <c r="BH3" s="230" t="s">
        <v>45</v>
      </c>
      <c r="BI3" s="230" t="s">
        <v>46</v>
      </c>
      <c r="BJ3" s="230" t="s">
        <v>47</v>
      </c>
      <c r="BK3" s="230" t="s">
        <v>48</v>
      </c>
    </row>
    <row r="4" ht="31.5" customHeight="1" spans="1:63">
      <c r="A4" s="157" t="s">
        <v>49</v>
      </c>
      <c r="B4" s="158"/>
      <c r="C4" s="159"/>
      <c r="D4" s="160"/>
      <c r="E4" s="161" t="s">
        <v>50</v>
      </c>
      <c r="F4" s="162"/>
      <c r="G4" s="163"/>
      <c r="H4" s="163"/>
      <c r="I4" s="163"/>
      <c r="J4" s="163"/>
      <c r="K4" s="208"/>
      <c r="L4" s="209"/>
      <c r="M4" s="210"/>
      <c r="P4" s="211">
        <f>C3</f>
        <v>0</v>
      </c>
      <c r="Q4" s="211">
        <f>C4</f>
        <v>0</v>
      </c>
      <c r="R4" s="225">
        <f>F4</f>
        <v>0</v>
      </c>
      <c r="S4" s="211">
        <f>C5</f>
        <v>0</v>
      </c>
      <c r="T4" s="211">
        <f>F5</f>
        <v>0</v>
      </c>
      <c r="U4" s="226">
        <f>I5</f>
        <v>0</v>
      </c>
      <c r="V4" s="211">
        <f>C8</f>
        <v>0</v>
      </c>
      <c r="W4" s="211">
        <f>F8</f>
        <v>0</v>
      </c>
      <c r="X4" s="211">
        <f>C6</f>
        <v>0</v>
      </c>
      <c r="Y4" s="211">
        <f>F6</f>
        <v>0</v>
      </c>
      <c r="Z4" s="211">
        <f>C7</f>
        <v>0</v>
      </c>
      <c r="AA4" s="227">
        <f>F7</f>
        <v>0</v>
      </c>
      <c r="AB4" s="211">
        <f>I6</f>
        <v>0</v>
      </c>
      <c r="AC4" s="211">
        <f>I7</f>
        <v>0</v>
      </c>
      <c r="AD4" s="211">
        <f>C9</f>
        <v>0</v>
      </c>
      <c r="AE4" s="211">
        <f>I8</f>
        <v>0</v>
      </c>
      <c r="AF4" s="211" t="str">
        <f>D11&amp;B11&amp;J11</f>
        <v/>
      </c>
      <c r="AG4" s="211" t="str">
        <f>D12&amp;B12&amp;J12</f>
        <v/>
      </c>
      <c r="AH4" s="211" t="str">
        <f>D13&amp;B13&amp;J13</f>
        <v/>
      </c>
      <c r="AI4" s="211" t="str">
        <f>D14&amp;B14&amp;J14</f>
        <v/>
      </c>
      <c r="AJ4" s="211" t="str">
        <f>D15&amp;B15&amp;J15</f>
        <v/>
      </c>
      <c r="AK4" s="211" t="str">
        <f>D16&amp;B16&amp;J16</f>
        <v/>
      </c>
      <c r="AL4" s="211" t="str">
        <f>D18&amp;F18&amp;K18&amp;J18</f>
        <v/>
      </c>
      <c r="AM4" s="211" t="str">
        <f>D19&amp;F19&amp;K19&amp;J19</f>
        <v/>
      </c>
      <c r="AN4" s="211" t="str">
        <f>D20&amp;F20&amp;K20&amp;J20</f>
        <v/>
      </c>
      <c r="AO4" s="211" t="str">
        <f>D21&amp;F21&amp;K21&amp;J21</f>
        <v/>
      </c>
      <c r="AP4" s="211"/>
      <c r="AQ4" s="211" t="str">
        <f>IF(E24&amp;H24&amp;D24="","",E24&amp;H24&amp;D24&amp;"年")</f>
        <v/>
      </c>
      <c r="AR4" s="211" t="str">
        <f>IF(E25&amp;H25&amp;D25="","",E25&amp;H25&amp;D25&amp;"年")</f>
        <v/>
      </c>
      <c r="AS4" s="211" t="str">
        <f>IF(E26&amp;H26&amp;D26="","",E26&amp;H26&amp;D26&amp;"年")</f>
        <v/>
      </c>
      <c r="AT4" s="211" t="str">
        <f>IF(E27&amp;H27&amp;D27="","",E27&amp;H27&amp;D27&amp;"年")</f>
        <v/>
      </c>
      <c r="AU4" s="211" t="str">
        <f>IF(E28&amp;H28&amp;D28="","",E28&amp;H28&amp;D28&amp;"年")</f>
        <v/>
      </c>
      <c r="AV4" s="211" t="str">
        <f>IF(E29&amp;H29&amp;D29="","",E29&amp;H29&amp;D29&amp;"年")</f>
        <v/>
      </c>
      <c r="AW4" s="211" t="str">
        <f>IF(E30&amp;H30&amp;D30="","",E30&amp;H30&amp;D30&amp;"年")</f>
        <v/>
      </c>
      <c r="AX4" s="211" t="str">
        <f>IF(E31&amp;H31&amp;D31="","",E31&amp;H31&amp;D31&amp;"年")</f>
        <v/>
      </c>
      <c r="AY4" s="211" t="str">
        <f>IF(E32&amp;H32&amp;D32="","",E32&amp;H32&amp;D32&amp;"年")</f>
        <v/>
      </c>
      <c r="AZ4" s="211">
        <f>B36</f>
        <v>0</v>
      </c>
      <c r="BA4" s="211">
        <f>B38</f>
        <v>0</v>
      </c>
      <c r="BB4" s="228"/>
      <c r="BC4" s="231" t="s">
        <v>51</v>
      </c>
      <c r="BD4" s="232" t="s">
        <v>52</v>
      </c>
      <c r="BE4" s="232" t="s">
        <v>53</v>
      </c>
      <c r="BF4" s="236" t="s">
        <v>54</v>
      </c>
      <c r="BG4" s="232" t="s">
        <v>55</v>
      </c>
      <c r="BH4" s="237" t="s">
        <v>56</v>
      </c>
      <c r="BI4" s="236" t="s">
        <v>57</v>
      </c>
      <c r="BJ4" s="238" t="s">
        <v>58</v>
      </c>
      <c r="BK4" s="236" t="s">
        <v>59</v>
      </c>
    </row>
    <row r="5" ht="31.5" customHeight="1" spans="1:63">
      <c r="A5" s="157" t="s">
        <v>60</v>
      </c>
      <c r="B5" s="158"/>
      <c r="C5" s="164"/>
      <c r="D5" s="165"/>
      <c r="E5" s="161" t="s">
        <v>61</v>
      </c>
      <c r="F5" s="164"/>
      <c r="G5" s="166"/>
      <c r="H5" s="161" t="s">
        <v>62</v>
      </c>
      <c r="I5" s="212"/>
      <c r="J5" s="212"/>
      <c r="K5" s="213"/>
      <c r="L5" s="209"/>
      <c r="M5" s="210"/>
      <c r="AO5" s="228"/>
      <c r="AP5" s="228"/>
      <c r="AQ5" s="228"/>
      <c r="AR5" s="228"/>
      <c r="AS5" s="228"/>
      <c r="AT5" s="228"/>
      <c r="BC5" s="233" t="s">
        <v>63</v>
      </c>
      <c r="BD5" s="234" t="s">
        <v>64</v>
      </c>
      <c r="BE5" s="234" t="s">
        <v>65</v>
      </c>
      <c r="BF5" s="235" t="s">
        <v>66</v>
      </c>
      <c r="BG5" s="234" t="s">
        <v>67</v>
      </c>
      <c r="BH5" s="237" t="s">
        <v>68</v>
      </c>
      <c r="BI5" s="235" t="s">
        <v>69</v>
      </c>
      <c r="BJ5" s="239" t="s">
        <v>70</v>
      </c>
      <c r="BK5" s="235" t="s">
        <v>71</v>
      </c>
    </row>
    <row r="6" ht="31.5" customHeight="1" spans="1:63">
      <c r="A6" s="157" t="s">
        <v>72</v>
      </c>
      <c r="B6" s="158"/>
      <c r="C6" s="159"/>
      <c r="D6" s="160"/>
      <c r="E6" s="161" t="s">
        <v>73</v>
      </c>
      <c r="F6" s="159"/>
      <c r="G6" s="160"/>
      <c r="H6" s="161" t="s">
        <v>74</v>
      </c>
      <c r="I6" s="159"/>
      <c r="J6" s="169"/>
      <c r="K6" s="160"/>
      <c r="L6" s="209"/>
      <c r="M6" s="210"/>
      <c r="AO6" s="228"/>
      <c r="AP6" s="228"/>
      <c r="AQ6" s="228"/>
      <c r="AR6" s="228"/>
      <c r="AS6" s="228"/>
      <c r="AT6" s="228"/>
      <c r="BC6" s="233" t="s">
        <v>75</v>
      </c>
      <c r="BD6" s="234" t="s">
        <v>76</v>
      </c>
      <c r="BE6" s="234" t="s">
        <v>77</v>
      </c>
      <c r="BF6" s="235" t="s">
        <v>78</v>
      </c>
      <c r="BG6" s="234"/>
      <c r="BH6" s="237" t="s">
        <v>79</v>
      </c>
      <c r="BI6" s="235"/>
      <c r="BJ6" s="235"/>
      <c r="BK6" s="235" t="s">
        <v>80</v>
      </c>
    </row>
    <row r="7" ht="31.5" customHeight="1" spans="1:63">
      <c r="A7" s="157" t="s">
        <v>81</v>
      </c>
      <c r="B7" s="158"/>
      <c r="C7" s="159"/>
      <c r="D7" s="160"/>
      <c r="E7" s="161" t="s">
        <v>82</v>
      </c>
      <c r="F7" s="167"/>
      <c r="G7" s="168"/>
      <c r="H7" s="161" t="s">
        <v>83</v>
      </c>
      <c r="I7" s="159"/>
      <c r="J7" s="169"/>
      <c r="K7" s="160"/>
      <c r="L7" s="209"/>
      <c r="M7" s="210"/>
      <c r="AO7" s="228"/>
      <c r="AP7" s="228"/>
      <c r="AQ7" s="228"/>
      <c r="AR7" s="228"/>
      <c r="AS7" s="228"/>
      <c r="AT7" s="228"/>
      <c r="BC7" s="233" t="s">
        <v>84</v>
      </c>
      <c r="BD7" s="234" t="s">
        <v>85</v>
      </c>
      <c r="BE7" s="234" t="s">
        <v>86</v>
      </c>
      <c r="BF7" s="235" t="s">
        <v>87</v>
      </c>
      <c r="BG7" s="234"/>
      <c r="BH7" s="237" t="s">
        <v>88</v>
      </c>
      <c r="BI7" s="235"/>
      <c r="BJ7" s="235"/>
      <c r="BK7" s="235" t="s">
        <v>89</v>
      </c>
    </row>
    <row r="8" ht="31.5" customHeight="1" spans="1:63">
      <c r="A8" s="157" t="s">
        <v>90</v>
      </c>
      <c r="B8" s="158"/>
      <c r="C8" s="159"/>
      <c r="D8" s="160"/>
      <c r="E8" s="161" t="s">
        <v>11</v>
      </c>
      <c r="F8" s="159"/>
      <c r="G8" s="160"/>
      <c r="H8" s="161" t="s">
        <v>91</v>
      </c>
      <c r="I8" s="159"/>
      <c r="J8" s="169"/>
      <c r="K8" s="160"/>
      <c r="L8" s="214"/>
      <c r="M8" s="215"/>
      <c r="AO8" s="228"/>
      <c r="AP8" s="228"/>
      <c r="AQ8" s="228"/>
      <c r="AR8" s="228"/>
      <c r="AS8" s="228"/>
      <c r="AT8" s="228"/>
      <c r="BC8" s="233" t="s">
        <v>92</v>
      </c>
      <c r="BD8" s="234" t="s">
        <v>93</v>
      </c>
      <c r="BE8" s="234" t="s">
        <v>94</v>
      </c>
      <c r="BF8" s="235" t="s">
        <v>95</v>
      </c>
      <c r="BG8" s="234"/>
      <c r="BH8" s="237" t="s">
        <v>96</v>
      </c>
      <c r="BI8" s="235"/>
      <c r="BJ8" s="235"/>
      <c r="BK8" s="235" t="s">
        <v>97</v>
      </c>
    </row>
    <row r="9" ht="31.5" customHeight="1" spans="1:63">
      <c r="A9" s="157" t="s">
        <v>98</v>
      </c>
      <c r="B9" s="158"/>
      <c r="C9" s="159"/>
      <c r="D9" s="169"/>
      <c r="E9" s="169"/>
      <c r="F9" s="169"/>
      <c r="G9" s="160"/>
      <c r="H9" s="161" t="s">
        <v>99</v>
      </c>
      <c r="I9" s="159"/>
      <c r="J9" s="169"/>
      <c r="K9" s="169"/>
      <c r="L9" s="169"/>
      <c r="M9" s="216"/>
      <c r="AO9" s="228"/>
      <c r="AP9" s="228"/>
      <c r="AQ9" s="228"/>
      <c r="AR9" s="228"/>
      <c r="AS9" s="228"/>
      <c r="AT9" s="228"/>
      <c r="BC9" s="233" t="s">
        <v>100</v>
      </c>
      <c r="BD9" s="234"/>
      <c r="BE9" s="234"/>
      <c r="BF9" s="235" t="s">
        <v>101</v>
      </c>
      <c r="BG9" s="234"/>
      <c r="BH9" s="237"/>
      <c r="BI9" s="235"/>
      <c r="BJ9" s="235"/>
      <c r="BK9" s="235" t="s">
        <v>102</v>
      </c>
    </row>
    <row r="10" ht="31.5" customHeight="1" spans="1:63">
      <c r="A10" s="170" t="s">
        <v>103</v>
      </c>
      <c r="B10" s="171" t="s">
        <v>104</v>
      </c>
      <c r="C10" s="158"/>
      <c r="D10" s="171" t="s">
        <v>105</v>
      </c>
      <c r="E10" s="172"/>
      <c r="F10" s="172"/>
      <c r="G10" s="158"/>
      <c r="H10" s="171" t="s">
        <v>106</v>
      </c>
      <c r="I10" s="158"/>
      <c r="J10" s="161" t="s">
        <v>107</v>
      </c>
      <c r="K10" s="171" t="s">
        <v>108</v>
      </c>
      <c r="L10" s="158"/>
      <c r="M10" s="217" t="s">
        <v>109</v>
      </c>
      <c r="AO10" s="228"/>
      <c r="AP10" s="228"/>
      <c r="AQ10" s="228"/>
      <c r="AR10" s="228"/>
      <c r="AS10" s="228"/>
      <c r="AT10" s="228"/>
      <c r="BC10" s="233" t="s">
        <v>110</v>
      </c>
      <c r="BD10" s="235"/>
      <c r="BE10" s="235"/>
      <c r="BF10" s="235" t="s">
        <v>111</v>
      </c>
      <c r="BG10" s="235"/>
      <c r="BI10" s="235"/>
      <c r="BJ10" s="235"/>
      <c r="BK10" s="235" t="s">
        <v>112</v>
      </c>
    </row>
    <row r="11" ht="27" customHeight="1" spans="1:63">
      <c r="A11" s="173"/>
      <c r="B11" s="174"/>
      <c r="C11" s="175"/>
      <c r="D11" s="174"/>
      <c r="E11" s="176"/>
      <c r="F11" s="176"/>
      <c r="G11" s="175"/>
      <c r="H11" s="174"/>
      <c r="I11" s="175"/>
      <c r="J11" s="188"/>
      <c r="K11" s="174"/>
      <c r="L11" s="175"/>
      <c r="M11" s="218"/>
      <c r="AO11" s="228"/>
      <c r="AP11" s="228"/>
      <c r="AQ11" s="228"/>
      <c r="AR11" s="228"/>
      <c r="AS11" s="228"/>
      <c r="AT11" s="228"/>
      <c r="BC11" s="235"/>
      <c r="BD11" s="235"/>
      <c r="BE11" s="235"/>
      <c r="BF11" s="235" t="s">
        <v>113</v>
      </c>
      <c r="BG11" s="235"/>
      <c r="BI11" s="235"/>
      <c r="BJ11" s="235"/>
      <c r="BK11" s="235" t="s">
        <v>114</v>
      </c>
    </row>
    <row r="12" ht="27" customHeight="1" spans="1:63">
      <c r="A12" s="173"/>
      <c r="B12" s="174"/>
      <c r="C12" s="175"/>
      <c r="D12" s="174"/>
      <c r="E12" s="176"/>
      <c r="F12" s="176"/>
      <c r="G12" s="175"/>
      <c r="H12" s="174"/>
      <c r="I12" s="175"/>
      <c r="J12" s="188"/>
      <c r="K12" s="174"/>
      <c r="L12" s="175"/>
      <c r="M12" s="218"/>
      <c r="AO12" s="228"/>
      <c r="AP12" s="228"/>
      <c r="AQ12" s="228"/>
      <c r="AR12" s="228"/>
      <c r="AS12" s="228"/>
      <c r="AT12" s="228"/>
      <c r="BC12" s="235"/>
      <c r="BD12" s="235"/>
      <c r="BE12" s="235"/>
      <c r="BF12" s="235" t="s">
        <v>115</v>
      </c>
      <c r="BG12" s="235"/>
      <c r="BI12" s="235"/>
      <c r="BJ12" s="235"/>
      <c r="BK12" s="235" t="s">
        <v>116</v>
      </c>
    </row>
    <row r="13" ht="27" customHeight="1" spans="1:63">
      <c r="A13" s="173"/>
      <c r="B13" s="174"/>
      <c r="C13" s="175"/>
      <c r="D13" s="174"/>
      <c r="E13" s="176"/>
      <c r="F13" s="176"/>
      <c r="G13" s="175"/>
      <c r="H13" s="174"/>
      <c r="I13" s="175"/>
      <c r="J13" s="188"/>
      <c r="K13" s="174"/>
      <c r="L13" s="175"/>
      <c r="M13" s="218"/>
      <c r="AO13" s="228"/>
      <c r="AP13" s="228"/>
      <c r="AQ13" s="228"/>
      <c r="AR13" s="228"/>
      <c r="AS13" s="228"/>
      <c r="AT13" s="228"/>
      <c r="BC13" s="235"/>
      <c r="BD13" s="235"/>
      <c r="BE13" s="235"/>
      <c r="BF13" s="235" t="s">
        <v>117</v>
      </c>
      <c r="BG13" s="235"/>
      <c r="BI13" s="235"/>
      <c r="BJ13" s="235"/>
      <c r="BK13" s="235" t="s">
        <v>118</v>
      </c>
    </row>
    <row r="14" ht="27" customHeight="1" spans="1:63">
      <c r="A14" s="173"/>
      <c r="B14" s="174"/>
      <c r="C14" s="175"/>
      <c r="D14" s="177"/>
      <c r="E14" s="178"/>
      <c r="F14" s="178"/>
      <c r="G14" s="179"/>
      <c r="H14" s="174"/>
      <c r="I14" s="175"/>
      <c r="J14" s="188"/>
      <c r="K14" s="174"/>
      <c r="L14" s="175"/>
      <c r="M14" s="218"/>
      <c r="AO14" s="228"/>
      <c r="AP14" s="228"/>
      <c r="AQ14" s="228"/>
      <c r="AR14" s="228"/>
      <c r="AS14" s="228"/>
      <c r="AT14" s="228"/>
      <c r="BC14" s="235"/>
      <c r="BD14" s="235"/>
      <c r="BE14" s="235"/>
      <c r="BF14" s="235" t="s">
        <v>119</v>
      </c>
      <c r="BG14" s="235"/>
      <c r="BI14" s="235"/>
      <c r="BJ14" s="235"/>
      <c r="BK14" s="235" t="s">
        <v>120</v>
      </c>
    </row>
    <row r="15" ht="25" customHeight="1" spans="1:63">
      <c r="A15" s="173"/>
      <c r="B15" s="174"/>
      <c r="C15" s="175"/>
      <c r="D15" s="177"/>
      <c r="E15" s="178"/>
      <c r="F15" s="178"/>
      <c r="G15" s="179"/>
      <c r="H15" s="174"/>
      <c r="I15" s="175"/>
      <c r="J15" s="188"/>
      <c r="K15" s="174"/>
      <c r="L15" s="175"/>
      <c r="M15" s="218"/>
      <c r="AO15" s="228"/>
      <c r="AP15" s="228"/>
      <c r="AQ15" s="228"/>
      <c r="AR15" s="228"/>
      <c r="AS15" s="228"/>
      <c r="AT15" s="228"/>
      <c r="BD15" s="235"/>
      <c r="BE15" s="235"/>
      <c r="BF15" s="235" t="s">
        <v>121</v>
      </c>
      <c r="BG15" s="235"/>
      <c r="BH15" s="235"/>
      <c r="BI15" s="235"/>
      <c r="BJ15" s="235"/>
      <c r="BK15" s="235" t="s">
        <v>122</v>
      </c>
    </row>
    <row r="16" ht="25" customHeight="1" spans="1:63">
      <c r="A16" s="173"/>
      <c r="B16" s="174"/>
      <c r="C16" s="175"/>
      <c r="D16" s="177"/>
      <c r="E16" s="178"/>
      <c r="F16" s="178"/>
      <c r="G16" s="179"/>
      <c r="H16" s="174"/>
      <c r="I16" s="175"/>
      <c r="J16" s="188"/>
      <c r="K16" s="174"/>
      <c r="L16" s="175"/>
      <c r="M16" s="218"/>
      <c r="BC16" s="235"/>
      <c r="BD16" s="235"/>
      <c r="BE16" s="235"/>
      <c r="BF16" s="235" t="s">
        <v>123</v>
      </c>
      <c r="BG16" s="235"/>
      <c r="BH16" s="237"/>
      <c r="BI16" s="235"/>
      <c r="BJ16" s="235"/>
      <c r="BK16" s="235" t="s">
        <v>124</v>
      </c>
    </row>
    <row r="17" ht="31.5" customHeight="1" spans="1:63">
      <c r="A17" s="170" t="s">
        <v>125</v>
      </c>
      <c r="B17" s="180" t="s">
        <v>126</v>
      </c>
      <c r="C17" s="181" t="s">
        <v>127</v>
      </c>
      <c r="D17" s="161" t="s">
        <v>128</v>
      </c>
      <c r="E17" s="161"/>
      <c r="F17" s="161" t="s">
        <v>106</v>
      </c>
      <c r="G17" s="161"/>
      <c r="H17" s="172" t="s">
        <v>129</v>
      </c>
      <c r="I17" s="158"/>
      <c r="J17" s="161" t="s">
        <v>130</v>
      </c>
      <c r="K17" s="161" t="s">
        <v>131</v>
      </c>
      <c r="L17" s="161"/>
      <c r="M17" s="217" t="s">
        <v>132</v>
      </c>
      <c r="BC17" s="235"/>
      <c r="BD17" s="235"/>
      <c r="BE17" s="235"/>
      <c r="BF17" s="235" t="s">
        <v>133</v>
      </c>
      <c r="BG17" s="235"/>
      <c r="BH17" s="235"/>
      <c r="BI17" s="235"/>
      <c r="BJ17" s="235"/>
      <c r="BK17" s="235" t="s">
        <v>134</v>
      </c>
    </row>
    <row r="18" ht="27" customHeight="1" spans="1:63">
      <c r="A18" s="182"/>
      <c r="B18" s="183"/>
      <c r="C18" s="183"/>
      <c r="D18" s="184"/>
      <c r="E18" s="184"/>
      <c r="F18" s="185"/>
      <c r="G18" s="185"/>
      <c r="H18" s="185"/>
      <c r="I18" s="185"/>
      <c r="J18" s="185"/>
      <c r="K18" s="185"/>
      <c r="L18" s="185"/>
      <c r="M18" s="219"/>
      <c r="BC18" s="235"/>
      <c r="BD18" s="235"/>
      <c r="BE18" s="235"/>
      <c r="BF18" s="235" t="s">
        <v>135</v>
      </c>
      <c r="BG18" s="235"/>
      <c r="BH18" s="235"/>
      <c r="BI18" s="235"/>
      <c r="BJ18" s="235"/>
      <c r="BK18" s="235" t="s">
        <v>136</v>
      </c>
    </row>
    <row r="19" ht="27" customHeight="1" spans="1:63">
      <c r="A19" s="182"/>
      <c r="B19" s="186"/>
      <c r="C19" s="186"/>
      <c r="D19" s="187"/>
      <c r="E19" s="187"/>
      <c r="F19" s="188"/>
      <c r="G19" s="188"/>
      <c r="H19" s="188"/>
      <c r="I19" s="188"/>
      <c r="J19" s="188"/>
      <c r="K19" s="188"/>
      <c r="L19" s="188"/>
      <c r="M19" s="218"/>
      <c r="BC19" s="235"/>
      <c r="BD19" s="235"/>
      <c r="BE19" s="235"/>
      <c r="BF19" s="235" t="s">
        <v>137</v>
      </c>
      <c r="BG19" s="235"/>
      <c r="BH19" s="235"/>
      <c r="BI19" s="235"/>
      <c r="BJ19" s="235"/>
      <c r="BK19" s="235" t="s">
        <v>138</v>
      </c>
    </row>
    <row r="20" ht="27" customHeight="1" spans="1:63">
      <c r="A20" s="182"/>
      <c r="B20" s="186"/>
      <c r="C20" s="186"/>
      <c r="D20" s="187"/>
      <c r="E20" s="187"/>
      <c r="F20" s="188"/>
      <c r="G20" s="188"/>
      <c r="H20" s="188"/>
      <c r="I20" s="188"/>
      <c r="J20" s="188"/>
      <c r="K20" s="188"/>
      <c r="L20" s="188"/>
      <c r="M20" s="218"/>
      <c r="BD20" s="235"/>
      <c r="BE20" s="235"/>
      <c r="BF20" s="235" t="s">
        <v>139</v>
      </c>
      <c r="BG20" s="235"/>
      <c r="BH20" s="235"/>
      <c r="BI20" s="235"/>
      <c r="BJ20" s="235"/>
      <c r="BK20" s="235" t="s">
        <v>140</v>
      </c>
    </row>
    <row r="21" ht="25" customHeight="1" spans="1:63">
      <c r="A21" s="182"/>
      <c r="B21" s="186"/>
      <c r="C21" s="186"/>
      <c r="D21" s="187"/>
      <c r="E21" s="187"/>
      <c r="F21" s="188"/>
      <c r="G21" s="188"/>
      <c r="H21" s="188"/>
      <c r="I21" s="188"/>
      <c r="J21" s="188"/>
      <c r="K21" s="188"/>
      <c r="L21" s="188"/>
      <c r="M21" s="218"/>
      <c r="BC21" s="235"/>
      <c r="BD21" s="235"/>
      <c r="BE21" s="235"/>
      <c r="BF21" s="235" t="s">
        <v>141</v>
      </c>
      <c r="BG21" s="235"/>
      <c r="BH21" s="235"/>
      <c r="BI21" s="235"/>
      <c r="BJ21" s="235"/>
      <c r="BK21" s="235" t="s">
        <v>142</v>
      </c>
    </row>
    <row r="22" ht="25" customHeight="1" spans="1:63">
      <c r="A22" s="182"/>
      <c r="B22" s="186"/>
      <c r="C22" s="186"/>
      <c r="D22" s="187"/>
      <c r="E22" s="187"/>
      <c r="F22" s="188"/>
      <c r="G22" s="188"/>
      <c r="H22" s="188"/>
      <c r="I22" s="188"/>
      <c r="J22" s="188"/>
      <c r="K22" s="188"/>
      <c r="L22" s="188"/>
      <c r="M22" s="218"/>
      <c r="BC22" s="235"/>
      <c r="BD22" s="235"/>
      <c r="BE22" s="235"/>
      <c r="BF22" s="235" t="s">
        <v>143</v>
      </c>
      <c r="BG22" s="235"/>
      <c r="BH22" s="235"/>
      <c r="BI22" s="235"/>
      <c r="BJ22" s="235"/>
      <c r="BK22" s="235" t="s">
        <v>144</v>
      </c>
    </row>
    <row r="23" ht="31.5" customHeight="1" spans="1:63">
      <c r="A23" s="170" t="s">
        <v>145</v>
      </c>
      <c r="B23" s="180" t="s">
        <v>126</v>
      </c>
      <c r="C23" s="180" t="s">
        <v>127</v>
      </c>
      <c r="D23" s="161" t="s">
        <v>146</v>
      </c>
      <c r="E23" s="171" t="s">
        <v>147</v>
      </c>
      <c r="F23" s="172"/>
      <c r="G23" s="158"/>
      <c r="H23" s="161" t="s">
        <v>148</v>
      </c>
      <c r="I23" s="161"/>
      <c r="J23" s="161" t="s">
        <v>149</v>
      </c>
      <c r="K23" s="171" t="s">
        <v>150</v>
      </c>
      <c r="L23" s="158"/>
      <c r="M23" s="217" t="s">
        <v>109</v>
      </c>
      <c r="BC23" s="235"/>
      <c r="BD23" s="235"/>
      <c r="BE23" s="235"/>
      <c r="BF23" s="235" t="s">
        <v>151</v>
      </c>
      <c r="BG23" s="235"/>
      <c r="BH23" s="235"/>
      <c r="BI23" s="235"/>
      <c r="BJ23" s="235"/>
      <c r="BK23" s="235" t="s">
        <v>152</v>
      </c>
    </row>
    <row r="24" ht="27" customHeight="1" spans="1:63">
      <c r="A24" s="182"/>
      <c r="B24" s="183"/>
      <c r="C24" s="183"/>
      <c r="D24" s="189" t="str">
        <f>IF(DATEDIF(B24,C24,"D")/365=0,"",ROUND(DATEDIF(B24,C24,"D")/365,1))</f>
        <v/>
      </c>
      <c r="E24" s="159"/>
      <c r="F24" s="169"/>
      <c r="G24" s="160"/>
      <c r="H24" s="185"/>
      <c r="I24" s="185"/>
      <c r="J24" s="185"/>
      <c r="K24" s="159"/>
      <c r="L24" s="160"/>
      <c r="M24" s="219"/>
      <c r="BC24" s="235"/>
      <c r="BD24" s="235"/>
      <c r="BE24" s="235"/>
      <c r="BF24" s="235" t="s">
        <v>153</v>
      </c>
      <c r="BG24" s="235"/>
      <c r="BH24" s="235"/>
      <c r="BI24" s="235"/>
      <c r="BJ24" s="235"/>
      <c r="BK24" s="235" t="s">
        <v>154</v>
      </c>
    </row>
    <row r="25" ht="27" customHeight="1" spans="1:63">
      <c r="A25" s="182"/>
      <c r="B25" s="186"/>
      <c r="C25" s="186"/>
      <c r="D25" s="189" t="str">
        <f t="shared" ref="D25:D32" si="0">IF(DATEDIF(B25,C25,"D")/365=0,"",ROUND(DATEDIF(B25,C25,"D")/365,1))</f>
        <v/>
      </c>
      <c r="E25" s="174"/>
      <c r="F25" s="176"/>
      <c r="G25" s="175"/>
      <c r="H25" s="188"/>
      <c r="I25" s="188"/>
      <c r="J25" s="188"/>
      <c r="K25" s="174"/>
      <c r="L25" s="175"/>
      <c r="M25" s="218"/>
      <c r="BC25" s="235"/>
      <c r="BD25" s="235"/>
      <c r="BE25" s="235"/>
      <c r="BF25" s="235" t="s">
        <v>155</v>
      </c>
      <c r="BG25" s="235"/>
      <c r="BH25" s="235"/>
      <c r="BI25" s="235"/>
      <c r="BJ25" s="235"/>
      <c r="BK25" s="235" t="s">
        <v>156</v>
      </c>
    </row>
    <row r="26" ht="27" customHeight="1" spans="1:63">
      <c r="A26" s="182"/>
      <c r="B26" s="186"/>
      <c r="C26" s="186"/>
      <c r="D26" s="189" t="str">
        <f t="shared" si="0"/>
        <v/>
      </c>
      <c r="E26" s="174"/>
      <c r="F26" s="176"/>
      <c r="G26" s="175"/>
      <c r="H26" s="188"/>
      <c r="I26" s="188"/>
      <c r="J26" s="188"/>
      <c r="K26" s="174"/>
      <c r="L26" s="175"/>
      <c r="M26" s="218"/>
      <c r="BC26" s="235"/>
      <c r="BD26" s="235"/>
      <c r="BE26" s="235"/>
      <c r="BF26" s="235" t="s">
        <v>157</v>
      </c>
      <c r="BG26" s="235"/>
      <c r="BH26" s="235"/>
      <c r="BI26" s="235"/>
      <c r="BJ26" s="235"/>
      <c r="BK26" s="235" t="s">
        <v>158</v>
      </c>
    </row>
    <row r="27" ht="27" customHeight="1" spans="1:63">
      <c r="A27" s="182"/>
      <c r="B27" s="186"/>
      <c r="C27" s="186"/>
      <c r="D27" s="189" t="str">
        <f t="shared" si="0"/>
        <v/>
      </c>
      <c r="E27" s="174"/>
      <c r="F27" s="176"/>
      <c r="G27" s="175"/>
      <c r="H27" s="188"/>
      <c r="I27" s="188"/>
      <c r="J27" s="188"/>
      <c r="K27" s="174"/>
      <c r="L27" s="175"/>
      <c r="M27" s="218"/>
      <c r="BF27" s="235" t="s">
        <v>159</v>
      </c>
      <c r="BG27" s="235"/>
      <c r="BH27" s="235"/>
      <c r="BI27" s="235"/>
      <c r="BJ27" s="235"/>
      <c r="BK27" s="235" t="s">
        <v>160</v>
      </c>
    </row>
    <row r="28" ht="27" customHeight="1" spans="1:63">
      <c r="A28" s="182"/>
      <c r="B28" s="186"/>
      <c r="C28" s="186"/>
      <c r="D28" s="189" t="str">
        <f t="shared" si="0"/>
        <v/>
      </c>
      <c r="E28" s="174"/>
      <c r="F28" s="176"/>
      <c r="G28" s="175"/>
      <c r="H28" s="188"/>
      <c r="I28" s="188"/>
      <c r="J28" s="188"/>
      <c r="K28" s="174"/>
      <c r="L28" s="175"/>
      <c r="M28" s="218"/>
      <c r="BF28" s="235" t="s">
        <v>161</v>
      </c>
      <c r="BG28" s="235"/>
      <c r="BH28" s="235"/>
      <c r="BI28" s="235"/>
      <c r="BJ28" s="235"/>
      <c r="BK28" s="235" t="s">
        <v>162</v>
      </c>
    </row>
    <row r="29" ht="27" customHeight="1" spans="1:63">
      <c r="A29" s="182"/>
      <c r="B29" s="186"/>
      <c r="C29" s="186"/>
      <c r="D29" s="189" t="str">
        <f t="shared" si="0"/>
        <v/>
      </c>
      <c r="E29" s="174"/>
      <c r="F29" s="176"/>
      <c r="G29" s="175"/>
      <c r="H29" s="188"/>
      <c r="I29" s="188"/>
      <c r="J29" s="188"/>
      <c r="K29" s="174"/>
      <c r="L29" s="175"/>
      <c r="M29" s="218"/>
      <c r="BF29" s="235" t="s">
        <v>163</v>
      </c>
      <c r="BG29" s="235"/>
      <c r="BH29" s="235"/>
      <c r="BI29" s="235"/>
      <c r="BJ29" s="235"/>
      <c r="BK29" s="235" t="s">
        <v>164</v>
      </c>
    </row>
    <row r="30" ht="25" customHeight="1" spans="1:63">
      <c r="A30" s="190"/>
      <c r="B30" s="186"/>
      <c r="C30" s="186"/>
      <c r="D30" s="189" t="str">
        <f t="shared" si="0"/>
        <v/>
      </c>
      <c r="E30" s="174"/>
      <c r="F30" s="176"/>
      <c r="G30" s="175"/>
      <c r="H30" s="188"/>
      <c r="I30" s="188"/>
      <c r="J30" s="188"/>
      <c r="K30" s="174"/>
      <c r="L30" s="175"/>
      <c r="M30" s="218"/>
      <c r="BC30" s="235"/>
      <c r="BD30" s="235"/>
      <c r="BE30" s="235"/>
      <c r="BF30" s="235" t="s">
        <v>165</v>
      </c>
      <c r="BG30" s="235"/>
      <c r="BH30" s="235"/>
      <c r="BI30" s="235"/>
      <c r="BJ30" s="235"/>
      <c r="BK30" s="235" t="s">
        <v>166</v>
      </c>
    </row>
    <row r="31" ht="25" customHeight="1" spans="1:63">
      <c r="A31" s="190"/>
      <c r="B31" s="186"/>
      <c r="C31" s="186"/>
      <c r="D31" s="189" t="str">
        <f t="shared" si="0"/>
        <v/>
      </c>
      <c r="E31" s="174"/>
      <c r="F31" s="176"/>
      <c r="G31" s="175"/>
      <c r="H31" s="188"/>
      <c r="I31" s="188"/>
      <c r="J31" s="188"/>
      <c r="K31" s="174"/>
      <c r="L31" s="175"/>
      <c r="M31" s="218"/>
      <c r="BC31" s="235"/>
      <c r="BD31" s="235"/>
      <c r="BE31" s="235"/>
      <c r="BF31" s="235" t="s">
        <v>167</v>
      </c>
      <c r="BG31" s="235"/>
      <c r="BH31" s="235"/>
      <c r="BI31" s="235"/>
      <c r="BJ31" s="235"/>
      <c r="BK31" s="235" t="s">
        <v>168</v>
      </c>
    </row>
    <row r="32" ht="25" customHeight="1" spans="1:63">
      <c r="A32" s="190"/>
      <c r="B32" s="186"/>
      <c r="C32" s="186"/>
      <c r="D32" s="189" t="str">
        <f t="shared" si="0"/>
        <v/>
      </c>
      <c r="E32" s="174"/>
      <c r="F32" s="176"/>
      <c r="G32" s="175"/>
      <c r="H32" s="188"/>
      <c r="I32" s="188"/>
      <c r="J32" s="188"/>
      <c r="K32" s="174"/>
      <c r="L32" s="175"/>
      <c r="M32" s="218"/>
      <c r="BC32" s="235"/>
      <c r="BD32" s="235"/>
      <c r="BE32" s="235"/>
      <c r="BF32" s="235" t="s">
        <v>169</v>
      </c>
      <c r="BG32" s="235"/>
      <c r="BH32" s="235"/>
      <c r="BI32" s="235"/>
      <c r="BJ32" s="235"/>
      <c r="BK32" s="235" t="s">
        <v>170</v>
      </c>
    </row>
    <row r="33" ht="21.75" customHeight="1" spans="1:63">
      <c r="A33" s="191" t="s">
        <v>171</v>
      </c>
      <c r="B33" s="192" t="s">
        <v>172</v>
      </c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220"/>
      <c r="BC33" s="235"/>
      <c r="BD33" s="235"/>
      <c r="BE33" s="235"/>
      <c r="BF33" s="235" t="s">
        <v>173</v>
      </c>
      <c r="BG33" s="235"/>
      <c r="BH33" s="235"/>
      <c r="BI33" s="235"/>
      <c r="BJ33" s="235"/>
      <c r="BK33" s="235" t="s">
        <v>174</v>
      </c>
    </row>
    <row r="34" ht="52" customHeight="1" spans="1:63">
      <c r="A34" s="194"/>
      <c r="B34" s="195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221"/>
      <c r="BC34" s="235"/>
      <c r="BD34" s="235"/>
      <c r="BE34" s="235"/>
      <c r="BF34" s="235" t="s">
        <v>175</v>
      </c>
      <c r="BG34" s="235"/>
      <c r="BH34" s="235"/>
      <c r="BI34" s="235"/>
      <c r="BJ34" s="235"/>
      <c r="BK34" s="235" t="s">
        <v>176</v>
      </c>
    </row>
    <row r="35" ht="21.75" customHeight="1" spans="1:63">
      <c r="A35" s="170" t="s">
        <v>177</v>
      </c>
      <c r="B35" s="192" t="s">
        <v>178</v>
      </c>
      <c r="C35" s="193"/>
      <c r="D35" s="193"/>
      <c r="E35" s="193"/>
      <c r="F35" s="193"/>
      <c r="G35" s="193"/>
      <c r="H35" s="193"/>
      <c r="I35" s="193"/>
      <c r="J35" s="193"/>
      <c r="K35" s="193"/>
      <c r="L35" s="193"/>
      <c r="M35" s="220"/>
      <c r="BC35" s="235"/>
      <c r="BD35" s="235"/>
      <c r="BE35" s="235"/>
      <c r="BF35" s="235" t="s">
        <v>179</v>
      </c>
      <c r="BG35" s="235"/>
      <c r="BH35" s="235"/>
      <c r="BI35" s="235"/>
      <c r="BJ35" s="235"/>
      <c r="BK35" s="235" t="s">
        <v>180</v>
      </c>
    </row>
    <row r="36" ht="35" customHeight="1" spans="1:63">
      <c r="A36" s="197"/>
      <c r="B36" s="195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221"/>
      <c r="BC36" s="235"/>
      <c r="BD36" s="235"/>
      <c r="BE36" s="235"/>
      <c r="BF36" s="235" t="s">
        <v>181</v>
      </c>
      <c r="BG36" s="235"/>
      <c r="BH36" s="235"/>
      <c r="BI36" s="235"/>
      <c r="BJ36" s="235"/>
      <c r="BK36" s="235" t="s">
        <v>182</v>
      </c>
    </row>
    <row r="37" ht="21.75" customHeight="1" spans="1:63">
      <c r="A37" s="170" t="s">
        <v>41</v>
      </c>
      <c r="B37" s="192" t="s">
        <v>183</v>
      </c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220"/>
      <c r="BC37" s="235"/>
      <c r="BD37" s="235"/>
      <c r="BE37" s="235"/>
      <c r="BF37" s="235" t="s">
        <v>184</v>
      </c>
      <c r="BG37" s="235"/>
      <c r="BH37" s="235"/>
      <c r="BI37" s="235"/>
      <c r="BJ37" s="235"/>
      <c r="BK37" s="235" t="s">
        <v>185</v>
      </c>
    </row>
    <row r="38" ht="45" customHeight="1" spans="1:63">
      <c r="A38" s="173"/>
      <c r="B38" s="198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222"/>
      <c r="BC38" s="235"/>
      <c r="BD38" s="235"/>
      <c r="BE38" s="235"/>
      <c r="BF38" s="235" t="s">
        <v>186</v>
      </c>
      <c r="BG38" s="235"/>
      <c r="BH38" s="235"/>
      <c r="BI38" s="235"/>
      <c r="BJ38" s="235"/>
      <c r="BK38" s="235" t="s">
        <v>187</v>
      </c>
    </row>
    <row r="39" ht="30" customHeight="1" spans="1:63">
      <c r="A39" s="200" t="s">
        <v>188</v>
      </c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23"/>
      <c r="BC39" s="235"/>
      <c r="BD39" s="235"/>
      <c r="BE39" s="235"/>
      <c r="BF39" s="235" t="s">
        <v>189</v>
      </c>
      <c r="BG39" s="235"/>
      <c r="BH39" s="235"/>
      <c r="BI39" s="235"/>
      <c r="BJ39" s="235"/>
      <c r="BK39" s="235" t="s">
        <v>190</v>
      </c>
    </row>
    <row r="40" ht="102" customHeight="1" spans="1:63">
      <c r="A40" s="202" t="s">
        <v>191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24"/>
      <c r="BC40" s="235"/>
      <c r="BD40" s="235"/>
      <c r="BE40" s="235"/>
      <c r="BF40" s="235" t="s">
        <v>192</v>
      </c>
      <c r="BG40" s="235"/>
      <c r="BH40" s="235"/>
      <c r="BI40" s="235"/>
      <c r="BJ40" s="235"/>
      <c r="BK40" s="235" t="s">
        <v>193</v>
      </c>
    </row>
    <row r="41" ht="15.75" spans="55:63">
      <c r="BC41" s="235"/>
      <c r="BD41" s="235"/>
      <c r="BE41" s="235"/>
      <c r="BF41" s="235" t="s">
        <v>194</v>
      </c>
      <c r="BG41" s="235"/>
      <c r="BH41" s="235"/>
      <c r="BI41" s="235"/>
      <c r="BJ41" s="235"/>
      <c r="BK41" s="235" t="s">
        <v>195</v>
      </c>
    </row>
    <row r="42" spans="55:63">
      <c r="BC42" s="235"/>
      <c r="BD42" s="235"/>
      <c r="BE42" s="235"/>
      <c r="BF42" s="235" t="s">
        <v>196</v>
      </c>
      <c r="BG42" s="235"/>
      <c r="BH42" s="235"/>
      <c r="BI42" s="235"/>
      <c r="BJ42" s="235"/>
      <c r="BK42" s="235" t="s">
        <v>197</v>
      </c>
    </row>
    <row r="43" spans="55:63">
      <c r="BC43" s="235"/>
      <c r="BD43" s="235"/>
      <c r="BE43" s="235"/>
      <c r="BF43" s="235" t="s">
        <v>198</v>
      </c>
      <c r="BG43" s="235"/>
      <c r="BH43" s="235"/>
      <c r="BI43" s="235"/>
      <c r="BJ43" s="235"/>
      <c r="BK43" s="235" t="s">
        <v>199</v>
      </c>
    </row>
    <row r="44" spans="55:63">
      <c r="BC44" s="235"/>
      <c r="BD44" s="235"/>
      <c r="BE44" s="235"/>
      <c r="BF44" s="235" t="s">
        <v>200</v>
      </c>
      <c r="BG44" s="235"/>
      <c r="BH44" s="235"/>
      <c r="BI44" s="235"/>
      <c r="BJ44" s="235"/>
      <c r="BK44" s="235" t="s">
        <v>201</v>
      </c>
    </row>
    <row r="45" spans="55:63">
      <c r="BC45" s="235"/>
      <c r="BD45" s="235"/>
      <c r="BE45" s="235"/>
      <c r="BF45" s="235" t="s">
        <v>202</v>
      </c>
      <c r="BG45" s="235"/>
      <c r="BH45" s="235"/>
      <c r="BI45" s="235"/>
      <c r="BJ45" s="235"/>
      <c r="BK45" s="235" t="s">
        <v>203</v>
      </c>
    </row>
    <row r="46" spans="55:63">
      <c r="BC46" s="235"/>
      <c r="BD46" s="235"/>
      <c r="BE46" s="235"/>
      <c r="BF46" s="235" t="s">
        <v>204</v>
      </c>
      <c r="BG46" s="235"/>
      <c r="BH46" s="235"/>
      <c r="BI46" s="235"/>
      <c r="BJ46" s="235"/>
      <c r="BK46" s="235" t="s">
        <v>205</v>
      </c>
    </row>
    <row r="47" spans="55:63">
      <c r="BC47" s="235"/>
      <c r="BD47" s="235"/>
      <c r="BE47" s="235"/>
      <c r="BF47" s="235" t="s">
        <v>206</v>
      </c>
      <c r="BG47" s="235"/>
      <c r="BH47" s="235"/>
      <c r="BI47" s="235"/>
      <c r="BJ47" s="235"/>
      <c r="BK47" s="235" t="s">
        <v>207</v>
      </c>
    </row>
    <row r="48" spans="55:63">
      <c r="BC48" s="235"/>
      <c r="BD48" s="235"/>
      <c r="BE48" s="235"/>
      <c r="BF48" s="235" t="s">
        <v>208</v>
      </c>
      <c r="BG48" s="235"/>
      <c r="BH48" s="235"/>
      <c r="BI48" s="235"/>
      <c r="BJ48" s="235"/>
      <c r="BK48" s="235" t="s">
        <v>209</v>
      </c>
    </row>
    <row r="49" spans="55:63">
      <c r="BC49" s="235"/>
      <c r="BD49" s="235"/>
      <c r="BE49" s="235"/>
      <c r="BF49" s="235" t="s">
        <v>210</v>
      </c>
      <c r="BG49" s="235"/>
      <c r="BH49" s="235"/>
      <c r="BI49" s="235"/>
      <c r="BJ49" s="235"/>
      <c r="BK49" s="235" t="s">
        <v>211</v>
      </c>
    </row>
    <row r="50" spans="55:63">
      <c r="BC50" s="235"/>
      <c r="BD50" s="235"/>
      <c r="BE50" s="235"/>
      <c r="BF50" s="235" t="s">
        <v>212</v>
      </c>
      <c r="BG50" s="235"/>
      <c r="BH50" s="235"/>
      <c r="BI50" s="235"/>
      <c r="BJ50" s="235"/>
      <c r="BK50" s="235" t="s">
        <v>213</v>
      </c>
    </row>
    <row r="51" spans="55:63">
      <c r="BC51" s="235"/>
      <c r="BD51" s="235"/>
      <c r="BE51" s="235"/>
      <c r="BF51" s="235" t="s">
        <v>214</v>
      </c>
      <c r="BG51" s="235"/>
      <c r="BH51" s="235"/>
      <c r="BI51" s="235"/>
      <c r="BJ51" s="235"/>
      <c r="BK51" s="235" t="s">
        <v>215</v>
      </c>
    </row>
    <row r="52" spans="55:63">
      <c r="BC52" s="235"/>
      <c r="BD52" s="235"/>
      <c r="BE52" s="235"/>
      <c r="BF52" s="235" t="s">
        <v>216</v>
      </c>
      <c r="BG52" s="235"/>
      <c r="BH52" s="235"/>
      <c r="BI52" s="235"/>
      <c r="BJ52" s="235"/>
      <c r="BK52" s="235" t="s">
        <v>217</v>
      </c>
    </row>
    <row r="53" spans="55:63">
      <c r="BC53" s="235"/>
      <c r="BD53" s="235"/>
      <c r="BE53" s="235"/>
      <c r="BF53" s="235" t="s">
        <v>218</v>
      </c>
      <c r="BG53" s="235"/>
      <c r="BH53" s="235"/>
      <c r="BI53" s="235"/>
      <c r="BJ53" s="235"/>
      <c r="BK53" s="235" t="s">
        <v>219</v>
      </c>
    </row>
    <row r="54" spans="55:63">
      <c r="BC54" s="235"/>
      <c r="BD54" s="235"/>
      <c r="BE54" s="235"/>
      <c r="BF54" s="235" t="s">
        <v>220</v>
      </c>
      <c r="BG54" s="235"/>
      <c r="BH54" s="235"/>
      <c r="BI54" s="235"/>
      <c r="BJ54" s="235"/>
      <c r="BK54" s="235" t="s">
        <v>221</v>
      </c>
    </row>
    <row r="55" spans="55:63">
      <c r="BC55" s="235"/>
      <c r="BD55" s="235"/>
      <c r="BE55" s="235"/>
      <c r="BF55" s="235" t="s">
        <v>222</v>
      </c>
      <c r="BG55" s="235"/>
      <c r="BH55" s="235"/>
      <c r="BI55" s="235"/>
      <c r="BJ55" s="235"/>
      <c r="BK55" s="235" t="s">
        <v>223</v>
      </c>
    </row>
    <row r="56" spans="55:63">
      <c r="BC56" s="235"/>
      <c r="BD56" s="235"/>
      <c r="BE56" s="235"/>
      <c r="BF56" s="235" t="s">
        <v>224</v>
      </c>
      <c r="BG56" s="235"/>
      <c r="BH56" s="235"/>
      <c r="BI56" s="235"/>
      <c r="BJ56" s="235"/>
      <c r="BK56" s="235" t="s">
        <v>225</v>
      </c>
    </row>
    <row r="57" spans="55:63">
      <c r="BC57" s="235"/>
      <c r="BD57" s="235"/>
      <c r="BE57" s="235"/>
      <c r="BF57" s="235" t="s">
        <v>226</v>
      </c>
      <c r="BG57" s="235"/>
      <c r="BH57" s="235"/>
      <c r="BI57" s="235"/>
      <c r="BJ57" s="235"/>
      <c r="BK57" s="235" t="s">
        <v>227</v>
      </c>
    </row>
    <row r="58" spans="55:63">
      <c r="BC58" s="235"/>
      <c r="BD58" s="235"/>
      <c r="BE58" s="235"/>
      <c r="BF58" s="235" t="s">
        <v>228</v>
      </c>
      <c r="BG58" s="235"/>
      <c r="BH58" s="235"/>
      <c r="BI58" s="235"/>
      <c r="BJ58" s="235"/>
      <c r="BK58" s="235" t="s">
        <v>229</v>
      </c>
    </row>
    <row r="59" spans="55:63">
      <c r="BC59" s="235"/>
      <c r="BD59" s="235"/>
      <c r="BE59" s="235"/>
      <c r="BF59" s="235" t="s">
        <v>230</v>
      </c>
      <c r="BG59" s="235"/>
      <c r="BH59" s="235"/>
      <c r="BI59" s="235"/>
      <c r="BJ59" s="235"/>
      <c r="BK59" s="235" t="s">
        <v>231</v>
      </c>
    </row>
    <row r="60" spans="55:63">
      <c r="BC60" s="235"/>
      <c r="BD60" s="235"/>
      <c r="BE60" s="235"/>
      <c r="BF60" s="235"/>
      <c r="BG60" s="235"/>
      <c r="BH60" s="235"/>
      <c r="BI60" s="235"/>
      <c r="BJ60" s="235"/>
      <c r="BK60" s="235" t="s">
        <v>232</v>
      </c>
    </row>
    <row r="61" spans="55:63">
      <c r="BC61" s="235"/>
      <c r="BD61" s="235"/>
      <c r="BE61" s="235"/>
      <c r="BF61" s="235"/>
      <c r="BG61" s="235"/>
      <c r="BH61" s="235"/>
      <c r="BI61" s="235"/>
      <c r="BJ61" s="235"/>
      <c r="BK61" s="235" t="s">
        <v>233</v>
      </c>
    </row>
    <row r="62" spans="55:63">
      <c r="BC62" s="235"/>
      <c r="BD62" s="235"/>
      <c r="BE62" s="235"/>
      <c r="BF62" s="235"/>
      <c r="BG62" s="235"/>
      <c r="BH62" s="235"/>
      <c r="BI62" s="235"/>
      <c r="BJ62" s="235"/>
      <c r="BK62" s="235" t="s">
        <v>234</v>
      </c>
    </row>
    <row r="63" spans="55:63">
      <c r="BC63" s="235"/>
      <c r="BD63" s="235"/>
      <c r="BE63" s="235"/>
      <c r="BF63" s="235"/>
      <c r="BG63" s="235"/>
      <c r="BH63" s="235"/>
      <c r="BI63" s="235"/>
      <c r="BJ63" s="235"/>
      <c r="BK63" s="235" t="s">
        <v>235</v>
      </c>
    </row>
    <row r="64" spans="55:63">
      <c r="BC64" s="235"/>
      <c r="BD64" s="235"/>
      <c r="BE64" s="235"/>
      <c r="BF64" s="235"/>
      <c r="BG64" s="235"/>
      <c r="BH64" s="235"/>
      <c r="BI64" s="235"/>
      <c r="BJ64" s="235"/>
      <c r="BK64" s="235" t="s">
        <v>236</v>
      </c>
    </row>
    <row r="65" spans="55:63">
      <c r="BC65" s="235"/>
      <c r="BD65" s="235"/>
      <c r="BE65" s="235"/>
      <c r="BF65" s="235"/>
      <c r="BG65" s="235"/>
      <c r="BH65" s="235"/>
      <c r="BI65" s="235"/>
      <c r="BJ65" s="235"/>
      <c r="BK65" s="235" t="s">
        <v>237</v>
      </c>
    </row>
    <row r="66" spans="55:63">
      <c r="BC66" s="235"/>
      <c r="BD66" s="235"/>
      <c r="BE66" s="235"/>
      <c r="BF66" s="235"/>
      <c r="BG66" s="235"/>
      <c r="BH66" s="235"/>
      <c r="BI66" s="235"/>
      <c r="BJ66" s="235"/>
      <c r="BK66" s="235" t="s">
        <v>238</v>
      </c>
    </row>
    <row r="67" spans="55:63">
      <c r="BC67" s="235"/>
      <c r="BD67" s="235"/>
      <c r="BE67" s="235"/>
      <c r="BF67" s="235"/>
      <c r="BG67" s="235"/>
      <c r="BH67" s="235"/>
      <c r="BI67" s="235"/>
      <c r="BJ67" s="235"/>
      <c r="BK67" s="235" t="s">
        <v>239</v>
      </c>
    </row>
    <row r="68" spans="55:63">
      <c r="BC68" s="235"/>
      <c r="BD68" s="235"/>
      <c r="BE68" s="235"/>
      <c r="BF68" s="235"/>
      <c r="BG68" s="235"/>
      <c r="BH68" s="235"/>
      <c r="BI68" s="235"/>
      <c r="BJ68" s="235"/>
      <c r="BK68" s="235" t="s">
        <v>240</v>
      </c>
    </row>
    <row r="69" spans="55:63">
      <c r="BC69" s="235"/>
      <c r="BD69" s="235"/>
      <c r="BE69" s="235"/>
      <c r="BF69" s="235"/>
      <c r="BG69" s="235"/>
      <c r="BH69" s="235"/>
      <c r="BI69" s="235"/>
      <c r="BJ69" s="235"/>
      <c r="BK69" s="235" t="s">
        <v>241</v>
      </c>
    </row>
    <row r="70" spans="55:63">
      <c r="BC70" s="235"/>
      <c r="BD70" s="235"/>
      <c r="BE70" s="235"/>
      <c r="BF70" s="235"/>
      <c r="BG70" s="235"/>
      <c r="BH70" s="235"/>
      <c r="BI70" s="235"/>
      <c r="BJ70" s="235"/>
      <c r="BK70" s="235" t="s">
        <v>242</v>
      </c>
    </row>
    <row r="71" spans="55:63">
      <c r="BC71" s="235"/>
      <c r="BD71" s="235"/>
      <c r="BE71" s="235"/>
      <c r="BF71" s="235"/>
      <c r="BG71" s="235"/>
      <c r="BH71" s="235"/>
      <c r="BI71" s="235"/>
      <c r="BJ71" s="235"/>
      <c r="BK71" s="235" t="s">
        <v>243</v>
      </c>
    </row>
    <row r="72" spans="55:63">
      <c r="BC72" s="235"/>
      <c r="BD72" s="235"/>
      <c r="BE72" s="235"/>
      <c r="BF72" s="235"/>
      <c r="BG72" s="235"/>
      <c r="BH72" s="235"/>
      <c r="BI72" s="235"/>
      <c r="BJ72" s="235"/>
      <c r="BK72" s="235" t="s">
        <v>244</v>
      </c>
    </row>
    <row r="73" spans="55:63">
      <c r="BC73" s="235"/>
      <c r="BD73" s="235"/>
      <c r="BE73" s="235"/>
      <c r="BF73" s="235"/>
      <c r="BG73" s="235"/>
      <c r="BH73" s="235"/>
      <c r="BI73" s="235"/>
      <c r="BJ73" s="235"/>
      <c r="BK73" s="235" t="s">
        <v>245</v>
      </c>
    </row>
    <row r="74" spans="55:63">
      <c r="BC74" s="235"/>
      <c r="BD74" s="235"/>
      <c r="BE74" s="235"/>
      <c r="BF74" s="235"/>
      <c r="BG74" s="235"/>
      <c r="BH74" s="235"/>
      <c r="BI74" s="235"/>
      <c r="BJ74" s="235"/>
      <c r="BK74" s="235" t="s">
        <v>246</v>
      </c>
    </row>
    <row r="75" spans="55:63">
      <c r="BC75" s="235"/>
      <c r="BD75" s="235"/>
      <c r="BE75" s="235"/>
      <c r="BF75" s="235"/>
      <c r="BG75" s="235"/>
      <c r="BH75" s="235"/>
      <c r="BI75" s="235"/>
      <c r="BJ75" s="235"/>
      <c r="BK75" s="235" t="s">
        <v>247</v>
      </c>
    </row>
    <row r="76" spans="55:63">
      <c r="BC76" s="235"/>
      <c r="BD76" s="235"/>
      <c r="BE76" s="235"/>
      <c r="BF76" s="235"/>
      <c r="BG76" s="235"/>
      <c r="BH76" s="235"/>
      <c r="BI76" s="235"/>
      <c r="BJ76" s="235"/>
      <c r="BK76" s="235" t="s">
        <v>248</v>
      </c>
    </row>
    <row r="77" spans="55:63">
      <c r="BC77" s="235"/>
      <c r="BD77" s="235"/>
      <c r="BE77" s="235"/>
      <c r="BF77" s="235"/>
      <c r="BG77" s="235"/>
      <c r="BH77" s="235"/>
      <c r="BI77" s="235"/>
      <c r="BJ77" s="235"/>
      <c r="BK77" s="235" t="s">
        <v>249</v>
      </c>
    </row>
    <row r="78" spans="55:63">
      <c r="BC78" s="235"/>
      <c r="BD78" s="235"/>
      <c r="BE78" s="235"/>
      <c r="BF78" s="235"/>
      <c r="BG78" s="235"/>
      <c r="BH78" s="235"/>
      <c r="BI78" s="235"/>
      <c r="BJ78" s="235"/>
      <c r="BK78" s="235" t="s">
        <v>250</v>
      </c>
    </row>
    <row r="79" spans="55:63">
      <c r="BC79" s="235"/>
      <c r="BD79" s="235"/>
      <c r="BE79" s="235"/>
      <c r="BF79" s="235"/>
      <c r="BG79" s="235"/>
      <c r="BH79" s="235"/>
      <c r="BI79" s="235"/>
      <c r="BJ79" s="235"/>
      <c r="BK79" s="235" t="s">
        <v>251</v>
      </c>
    </row>
    <row r="80" spans="55:63">
      <c r="BC80" s="235"/>
      <c r="BD80" s="235"/>
      <c r="BE80" s="235"/>
      <c r="BF80" s="235"/>
      <c r="BG80" s="235"/>
      <c r="BH80" s="235"/>
      <c r="BI80" s="235"/>
      <c r="BJ80" s="235"/>
      <c r="BK80" s="235" t="s">
        <v>252</v>
      </c>
    </row>
    <row r="81" spans="55:63">
      <c r="BC81" s="235"/>
      <c r="BD81" s="235"/>
      <c r="BE81" s="235"/>
      <c r="BF81" s="235"/>
      <c r="BG81" s="235"/>
      <c r="BH81" s="235"/>
      <c r="BI81" s="235"/>
      <c r="BJ81" s="235"/>
      <c r="BK81" s="235" t="s">
        <v>253</v>
      </c>
    </row>
    <row r="82" spans="55:63">
      <c r="BC82" s="235"/>
      <c r="BD82" s="235"/>
      <c r="BE82" s="235"/>
      <c r="BF82" s="235"/>
      <c r="BG82" s="235"/>
      <c r="BH82" s="235"/>
      <c r="BI82" s="235"/>
      <c r="BJ82" s="235"/>
      <c r="BK82" s="235" t="s">
        <v>254</v>
      </c>
    </row>
    <row r="83" spans="55:63">
      <c r="BC83" s="235"/>
      <c r="BD83" s="235"/>
      <c r="BE83" s="235"/>
      <c r="BF83" s="235"/>
      <c r="BG83" s="235"/>
      <c r="BH83" s="235"/>
      <c r="BI83" s="235"/>
      <c r="BJ83" s="235"/>
      <c r="BK83" s="235" t="s">
        <v>255</v>
      </c>
    </row>
    <row r="84" spans="55:63">
      <c r="BC84" s="235"/>
      <c r="BD84" s="235"/>
      <c r="BE84" s="235"/>
      <c r="BF84" s="235"/>
      <c r="BG84" s="235"/>
      <c r="BH84" s="235"/>
      <c r="BI84" s="235"/>
      <c r="BJ84" s="235"/>
      <c r="BK84" s="235" t="s">
        <v>256</v>
      </c>
    </row>
    <row r="85" spans="55:63">
      <c r="BC85" s="235"/>
      <c r="BD85" s="235"/>
      <c r="BE85" s="235"/>
      <c r="BF85" s="235"/>
      <c r="BG85" s="235"/>
      <c r="BH85" s="235"/>
      <c r="BI85" s="235"/>
      <c r="BJ85" s="235"/>
      <c r="BK85" s="235" t="s">
        <v>257</v>
      </c>
    </row>
    <row r="86" spans="55:63">
      <c r="BC86" s="235"/>
      <c r="BD86" s="235"/>
      <c r="BE86" s="235"/>
      <c r="BF86" s="235"/>
      <c r="BG86" s="235"/>
      <c r="BH86" s="235"/>
      <c r="BI86" s="235"/>
      <c r="BJ86" s="235"/>
      <c r="BK86" s="235" t="s">
        <v>258</v>
      </c>
    </row>
    <row r="87" spans="55:63">
      <c r="BC87" s="235"/>
      <c r="BD87" s="235"/>
      <c r="BE87" s="235"/>
      <c r="BF87" s="235"/>
      <c r="BG87" s="235"/>
      <c r="BH87" s="235"/>
      <c r="BI87" s="235"/>
      <c r="BJ87" s="235"/>
      <c r="BK87" s="235" t="s">
        <v>259</v>
      </c>
    </row>
    <row r="88" spans="55:63">
      <c r="BC88" s="235"/>
      <c r="BD88" s="235"/>
      <c r="BE88" s="235"/>
      <c r="BF88" s="235"/>
      <c r="BG88" s="235"/>
      <c r="BH88" s="235"/>
      <c r="BI88" s="235"/>
      <c r="BJ88" s="235"/>
      <c r="BK88" s="235" t="s">
        <v>260</v>
      </c>
    </row>
    <row r="89" spans="55:63">
      <c r="BC89" s="235"/>
      <c r="BD89" s="235"/>
      <c r="BE89" s="235"/>
      <c r="BF89" s="235"/>
      <c r="BG89" s="235"/>
      <c r="BH89" s="235"/>
      <c r="BI89" s="235"/>
      <c r="BJ89" s="235"/>
      <c r="BK89" s="235" t="s">
        <v>261</v>
      </c>
    </row>
    <row r="90" spans="55:63">
      <c r="BC90" s="235"/>
      <c r="BD90" s="235"/>
      <c r="BE90" s="235"/>
      <c r="BF90" s="235"/>
      <c r="BG90" s="235"/>
      <c r="BH90" s="235"/>
      <c r="BI90" s="235"/>
      <c r="BJ90" s="235"/>
      <c r="BK90" s="235" t="s">
        <v>262</v>
      </c>
    </row>
    <row r="91" spans="55:63">
      <c r="BC91" s="235"/>
      <c r="BD91" s="235"/>
      <c r="BE91" s="235"/>
      <c r="BF91" s="235"/>
      <c r="BG91" s="235"/>
      <c r="BH91" s="235"/>
      <c r="BI91" s="235"/>
      <c r="BJ91" s="235"/>
      <c r="BK91" s="235" t="s">
        <v>263</v>
      </c>
    </row>
    <row r="92" spans="55:63">
      <c r="BC92" s="235"/>
      <c r="BD92" s="235"/>
      <c r="BE92" s="235"/>
      <c r="BF92" s="235"/>
      <c r="BG92" s="235"/>
      <c r="BH92" s="235"/>
      <c r="BI92" s="235"/>
      <c r="BJ92" s="235"/>
      <c r="BK92" s="235" t="s">
        <v>264</v>
      </c>
    </row>
    <row r="93" spans="55:63">
      <c r="BC93" s="235"/>
      <c r="BD93" s="235"/>
      <c r="BE93" s="235"/>
      <c r="BF93" s="235"/>
      <c r="BG93" s="235"/>
      <c r="BH93" s="235"/>
      <c r="BI93" s="235"/>
      <c r="BJ93" s="235"/>
      <c r="BK93" s="235" t="s">
        <v>265</v>
      </c>
    </row>
    <row r="94" spans="55:63">
      <c r="BC94" s="235"/>
      <c r="BD94" s="235"/>
      <c r="BE94" s="235"/>
      <c r="BF94" s="235"/>
      <c r="BG94" s="235"/>
      <c r="BH94" s="235"/>
      <c r="BI94" s="235"/>
      <c r="BJ94" s="235"/>
      <c r="BK94" s="235" t="s">
        <v>266</v>
      </c>
    </row>
    <row r="95" spans="55:63">
      <c r="BC95" s="235"/>
      <c r="BD95" s="235"/>
      <c r="BE95" s="235"/>
      <c r="BF95" s="235"/>
      <c r="BG95" s="235"/>
      <c r="BH95" s="235"/>
      <c r="BI95" s="235"/>
      <c r="BJ95" s="235"/>
      <c r="BK95" s="235" t="s">
        <v>267</v>
      </c>
    </row>
    <row r="96" spans="55:63">
      <c r="BC96" s="235"/>
      <c r="BD96" s="235"/>
      <c r="BE96" s="235"/>
      <c r="BF96" s="235"/>
      <c r="BG96" s="235"/>
      <c r="BH96" s="235"/>
      <c r="BI96" s="235"/>
      <c r="BJ96" s="235"/>
      <c r="BK96" s="235" t="s">
        <v>268</v>
      </c>
    </row>
    <row r="97" spans="55:63">
      <c r="BC97" s="235"/>
      <c r="BD97" s="235"/>
      <c r="BE97" s="235"/>
      <c r="BF97" s="235"/>
      <c r="BG97" s="235"/>
      <c r="BH97" s="235"/>
      <c r="BI97" s="235"/>
      <c r="BJ97" s="235"/>
      <c r="BK97" s="235" t="s">
        <v>269</v>
      </c>
    </row>
    <row r="98" spans="55:63">
      <c r="BC98" s="235"/>
      <c r="BD98" s="235"/>
      <c r="BE98" s="235"/>
      <c r="BF98" s="235"/>
      <c r="BG98" s="235"/>
      <c r="BH98" s="235"/>
      <c r="BI98" s="235"/>
      <c r="BJ98" s="235"/>
      <c r="BK98" s="235" t="s">
        <v>270</v>
      </c>
    </row>
    <row r="99" spans="55:63">
      <c r="BC99" s="235"/>
      <c r="BD99" s="235"/>
      <c r="BE99" s="235"/>
      <c r="BF99" s="235"/>
      <c r="BG99" s="235"/>
      <c r="BH99" s="235"/>
      <c r="BI99" s="235"/>
      <c r="BJ99" s="235"/>
      <c r="BK99" s="235" t="s">
        <v>271</v>
      </c>
    </row>
    <row r="100" spans="55:63">
      <c r="BC100" s="235"/>
      <c r="BD100" s="235"/>
      <c r="BE100" s="235"/>
      <c r="BF100" s="235"/>
      <c r="BG100" s="235"/>
      <c r="BH100" s="235"/>
      <c r="BI100" s="235"/>
      <c r="BJ100" s="235"/>
      <c r="BK100" s="235" t="s">
        <v>272</v>
      </c>
    </row>
    <row r="101" spans="55:63">
      <c r="BC101" s="235"/>
      <c r="BD101" s="235"/>
      <c r="BE101" s="235"/>
      <c r="BF101" s="235"/>
      <c r="BG101" s="235"/>
      <c r="BH101" s="235"/>
      <c r="BI101" s="235"/>
      <c r="BJ101" s="235"/>
      <c r="BK101" s="235" t="s">
        <v>273</v>
      </c>
    </row>
    <row r="102" spans="55:63">
      <c r="BC102" s="235"/>
      <c r="BD102" s="235"/>
      <c r="BE102" s="235"/>
      <c r="BF102" s="235"/>
      <c r="BG102" s="235"/>
      <c r="BH102" s="235"/>
      <c r="BI102" s="235"/>
      <c r="BJ102" s="235"/>
      <c r="BK102" s="235" t="s">
        <v>274</v>
      </c>
    </row>
    <row r="103" spans="55:63">
      <c r="BC103" s="235"/>
      <c r="BD103" s="235"/>
      <c r="BE103" s="235"/>
      <c r="BF103" s="235"/>
      <c r="BG103" s="235"/>
      <c r="BH103" s="235"/>
      <c r="BI103" s="235"/>
      <c r="BJ103" s="235"/>
      <c r="BK103" s="235" t="s">
        <v>275</v>
      </c>
    </row>
    <row r="104" spans="55:63">
      <c r="BC104" s="235"/>
      <c r="BD104" s="235"/>
      <c r="BE104" s="235"/>
      <c r="BF104" s="235"/>
      <c r="BG104" s="235"/>
      <c r="BH104" s="235"/>
      <c r="BI104" s="235"/>
      <c r="BJ104" s="235"/>
      <c r="BK104" s="235" t="s">
        <v>276</v>
      </c>
    </row>
    <row r="105" spans="55:63">
      <c r="BC105" s="235"/>
      <c r="BD105" s="235"/>
      <c r="BE105" s="235"/>
      <c r="BF105" s="235"/>
      <c r="BG105" s="235"/>
      <c r="BH105" s="235"/>
      <c r="BI105" s="235"/>
      <c r="BJ105" s="235"/>
      <c r="BK105" s="235" t="s">
        <v>277</v>
      </c>
    </row>
    <row r="106" spans="55:63">
      <c r="BC106" s="235"/>
      <c r="BD106" s="235"/>
      <c r="BE106" s="235"/>
      <c r="BF106" s="235"/>
      <c r="BG106" s="235"/>
      <c r="BH106" s="235"/>
      <c r="BI106" s="235"/>
      <c r="BJ106" s="235"/>
      <c r="BK106" s="235" t="s">
        <v>278</v>
      </c>
    </row>
    <row r="107" spans="55:63">
      <c r="BC107" s="235"/>
      <c r="BD107" s="235"/>
      <c r="BE107" s="235"/>
      <c r="BF107" s="235"/>
      <c r="BG107" s="235"/>
      <c r="BH107" s="235"/>
      <c r="BI107" s="235"/>
      <c r="BJ107" s="235"/>
      <c r="BK107" s="235" t="s">
        <v>279</v>
      </c>
    </row>
    <row r="108" spans="55:63">
      <c r="BC108" s="235"/>
      <c r="BD108" s="235"/>
      <c r="BE108" s="235"/>
      <c r="BF108" s="235"/>
      <c r="BG108" s="235"/>
      <c r="BH108" s="235"/>
      <c r="BI108" s="235"/>
      <c r="BJ108" s="235"/>
      <c r="BK108" s="235" t="s">
        <v>280</v>
      </c>
    </row>
    <row r="109" spans="55:63">
      <c r="BC109" s="235"/>
      <c r="BD109" s="235"/>
      <c r="BE109" s="235"/>
      <c r="BF109" s="235"/>
      <c r="BG109" s="235"/>
      <c r="BH109" s="235"/>
      <c r="BI109" s="235"/>
      <c r="BJ109" s="235"/>
      <c r="BK109" s="235" t="s">
        <v>281</v>
      </c>
    </row>
    <row r="110" spans="55:63">
      <c r="BC110" s="235"/>
      <c r="BD110" s="235"/>
      <c r="BE110" s="235"/>
      <c r="BF110" s="235"/>
      <c r="BG110" s="235"/>
      <c r="BH110" s="235"/>
      <c r="BI110" s="235"/>
      <c r="BJ110" s="235"/>
      <c r="BK110" s="235" t="s">
        <v>282</v>
      </c>
    </row>
    <row r="111" spans="55:63">
      <c r="BC111" s="235"/>
      <c r="BD111" s="235"/>
      <c r="BE111" s="235"/>
      <c r="BF111" s="235"/>
      <c r="BG111" s="235"/>
      <c r="BH111" s="235"/>
      <c r="BI111" s="235"/>
      <c r="BJ111" s="235"/>
      <c r="BK111" s="235" t="s">
        <v>283</v>
      </c>
    </row>
    <row r="112" spans="55:63">
      <c r="BC112" s="235"/>
      <c r="BD112" s="235"/>
      <c r="BE112" s="235"/>
      <c r="BF112" s="235"/>
      <c r="BG112" s="235"/>
      <c r="BH112" s="235"/>
      <c r="BI112" s="235"/>
      <c r="BJ112" s="235"/>
      <c r="BK112" s="235" t="s">
        <v>284</v>
      </c>
    </row>
    <row r="113" spans="55:63">
      <c r="BC113" s="235"/>
      <c r="BD113" s="235"/>
      <c r="BE113" s="235"/>
      <c r="BF113" s="235"/>
      <c r="BG113" s="235"/>
      <c r="BH113" s="235"/>
      <c r="BI113" s="235"/>
      <c r="BJ113" s="235"/>
      <c r="BK113" s="235" t="s">
        <v>285</v>
      </c>
    </row>
    <row r="114" spans="55:57">
      <c r="BC114" s="235"/>
      <c r="BD114" s="235"/>
      <c r="BE114" s="235"/>
    </row>
    <row r="115" spans="55:57">
      <c r="BC115" s="235"/>
      <c r="BD115" s="235"/>
      <c r="BE115" s="235"/>
    </row>
    <row r="116" spans="55:57">
      <c r="BC116" s="235"/>
      <c r="BD116" s="235"/>
      <c r="BE116" s="235"/>
    </row>
    <row r="117" spans="55:57">
      <c r="BC117" s="235"/>
      <c r="BD117" s="235"/>
      <c r="BE117" s="235"/>
    </row>
    <row r="118" spans="55:57">
      <c r="BC118" s="235"/>
      <c r="BD118" s="235"/>
      <c r="BE118" s="235"/>
    </row>
    <row r="119" spans="55:57">
      <c r="BC119" s="235"/>
      <c r="BD119" s="235"/>
      <c r="BE119" s="235"/>
    </row>
    <row r="120" spans="55:63">
      <c r="BC120" s="235"/>
      <c r="BD120" s="235"/>
      <c r="BE120" s="235"/>
      <c r="BF120" s="235"/>
      <c r="BG120" s="235"/>
      <c r="BH120" s="235"/>
      <c r="BI120" s="235"/>
      <c r="BJ120" s="235"/>
      <c r="BK120" s="235"/>
    </row>
    <row r="121" spans="55:63">
      <c r="BC121" s="235"/>
      <c r="BD121" s="235"/>
      <c r="BE121" s="235"/>
      <c r="BF121" s="235"/>
      <c r="BG121" s="235"/>
      <c r="BH121" s="235"/>
      <c r="BI121" s="235"/>
      <c r="BJ121" s="235"/>
      <c r="BK121" s="235"/>
    </row>
    <row r="122" spans="55:63">
      <c r="BC122" s="235"/>
      <c r="BD122" s="235"/>
      <c r="BE122" s="235"/>
      <c r="BF122" s="235"/>
      <c r="BG122" s="235"/>
      <c r="BH122" s="235"/>
      <c r="BI122" s="235"/>
      <c r="BJ122" s="235"/>
      <c r="BK122" s="235"/>
    </row>
    <row r="123" spans="55:63">
      <c r="BC123" s="235"/>
      <c r="BD123" s="235"/>
      <c r="BE123" s="235"/>
      <c r="BF123" s="235"/>
      <c r="BG123" s="235"/>
      <c r="BH123" s="235"/>
      <c r="BI123" s="235"/>
      <c r="BJ123" s="235"/>
      <c r="BK123" s="235"/>
    </row>
    <row r="124" spans="55:63">
      <c r="BC124" s="235"/>
      <c r="BD124" s="235"/>
      <c r="BE124" s="235"/>
      <c r="BF124" s="235"/>
      <c r="BG124" s="235"/>
      <c r="BH124" s="235"/>
      <c r="BI124" s="235"/>
      <c r="BJ124" s="235"/>
      <c r="BK124" s="235"/>
    </row>
    <row r="125" spans="55:63">
      <c r="BC125" s="235"/>
      <c r="BD125" s="235"/>
      <c r="BE125" s="235"/>
      <c r="BF125" s="235"/>
      <c r="BG125" s="235"/>
      <c r="BH125" s="235"/>
      <c r="BI125" s="235"/>
      <c r="BJ125" s="235"/>
      <c r="BK125" s="235"/>
    </row>
    <row r="126" spans="55:63">
      <c r="BC126" s="235"/>
      <c r="BD126" s="235"/>
      <c r="BE126" s="235"/>
      <c r="BF126" s="235"/>
      <c r="BG126" s="235"/>
      <c r="BH126" s="235"/>
      <c r="BI126" s="235"/>
      <c r="BJ126" s="235"/>
      <c r="BK126" s="235"/>
    </row>
    <row r="127" spans="55:63">
      <c r="BC127" s="235"/>
      <c r="BD127" s="235"/>
      <c r="BE127" s="235"/>
      <c r="BF127" s="235"/>
      <c r="BG127" s="235"/>
      <c r="BH127" s="235"/>
      <c r="BI127" s="235"/>
      <c r="BJ127" s="235"/>
      <c r="BK127" s="235"/>
    </row>
    <row r="128" spans="55:63">
      <c r="BC128" s="235"/>
      <c r="BD128" s="235"/>
      <c r="BE128" s="235"/>
      <c r="BF128" s="235"/>
      <c r="BG128" s="235"/>
      <c r="BH128" s="235"/>
      <c r="BI128" s="235"/>
      <c r="BJ128" s="235"/>
      <c r="BK128" s="235"/>
    </row>
    <row r="129" spans="55:63">
      <c r="BC129" s="235"/>
      <c r="BD129" s="235"/>
      <c r="BE129" s="235"/>
      <c r="BF129" s="235"/>
      <c r="BG129" s="235"/>
      <c r="BH129" s="235"/>
      <c r="BI129" s="235"/>
      <c r="BJ129" s="235"/>
      <c r="BK129" s="235"/>
    </row>
    <row r="130" spans="55:63">
      <c r="BC130" s="235"/>
      <c r="BD130" s="235"/>
      <c r="BE130" s="235"/>
      <c r="BF130" s="235"/>
      <c r="BG130" s="235"/>
      <c r="BH130" s="235"/>
      <c r="BI130" s="235"/>
      <c r="BJ130" s="235"/>
      <c r="BK130" s="235"/>
    </row>
    <row r="131" spans="55:63">
      <c r="BC131" s="235"/>
      <c r="BD131" s="235"/>
      <c r="BE131" s="235"/>
      <c r="BF131" s="235"/>
      <c r="BG131" s="235"/>
      <c r="BH131" s="235"/>
      <c r="BI131" s="235"/>
      <c r="BJ131" s="235"/>
      <c r="BK131" s="235"/>
    </row>
    <row r="132" spans="55:63">
      <c r="BC132" s="235"/>
      <c r="BD132" s="235"/>
      <c r="BE132" s="235"/>
      <c r="BF132" s="235"/>
      <c r="BG132" s="235"/>
      <c r="BH132" s="235"/>
      <c r="BI132" s="235"/>
      <c r="BJ132" s="235"/>
      <c r="BK132" s="235"/>
    </row>
    <row r="133" spans="55:63">
      <c r="BC133" s="235"/>
      <c r="BD133" s="235"/>
      <c r="BE133" s="235"/>
      <c r="BF133" s="235"/>
      <c r="BG133" s="235"/>
      <c r="BH133" s="235"/>
      <c r="BI133" s="235"/>
      <c r="BJ133" s="235"/>
      <c r="BK133" s="235"/>
    </row>
    <row r="134" spans="55:63">
      <c r="BC134" s="235"/>
      <c r="BD134" s="235"/>
      <c r="BE134" s="235"/>
      <c r="BF134" s="235"/>
      <c r="BG134" s="235"/>
      <c r="BH134" s="235"/>
      <c r="BI134" s="235"/>
      <c r="BJ134" s="235"/>
      <c r="BK134" s="235"/>
    </row>
    <row r="135" spans="55:63">
      <c r="BC135" s="235"/>
      <c r="BD135" s="235"/>
      <c r="BE135" s="235"/>
      <c r="BF135" s="235"/>
      <c r="BG135" s="235"/>
      <c r="BH135" s="235"/>
      <c r="BI135" s="235"/>
      <c r="BJ135" s="235"/>
      <c r="BK135" s="235"/>
    </row>
    <row r="136" spans="55:63">
      <c r="BC136" s="235"/>
      <c r="BD136" s="235"/>
      <c r="BE136" s="235"/>
      <c r="BF136" s="235"/>
      <c r="BG136" s="235"/>
      <c r="BH136" s="235"/>
      <c r="BI136" s="235"/>
      <c r="BJ136" s="235"/>
      <c r="BK136" s="235"/>
    </row>
    <row r="137" spans="55:63">
      <c r="BC137" s="235"/>
      <c r="BD137" s="235"/>
      <c r="BE137" s="235"/>
      <c r="BF137" s="235"/>
      <c r="BG137" s="235"/>
      <c r="BH137" s="235"/>
      <c r="BI137" s="235"/>
      <c r="BJ137" s="235"/>
      <c r="BK137" s="235"/>
    </row>
    <row r="138" spans="55:63">
      <c r="BC138" s="235"/>
      <c r="BD138" s="235"/>
      <c r="BE138" s="235"/>
      <c r="BF138" s="235"/>
      <c r="BG138" s="235"/>
      <c r="BH138" s="235"/>
      <c r="BI138" s="235"/>
      <c r="BJ138" s="235"/>
      <c r="BK138" s="235"/>
    </row>
    <row r="139" spans="55:63">
      <c r="BC139" s="235"/>
      <c r="BD139" s="235"/>
      <c r="BE139" s="235"/>
      <c r="BF139" s="235"/>
      <c r="BG139" s="235"/>
      <c r="BH139" s="235"/>
      <c r="BI139" s="235"/>
      <c r="BJ139" s="235"/>
      <c r="BK139" s="235"/>
    </row>
    <row r="140" spans="55:63">
      <c r="BC140" s="235"/>
      <c r="BD140" s="235"/>
      <c r="BE140" s="235"/>
      <c r="BF140" s="235"/>
      <c r="BG140" s="235"/>
      <c r="BH140" s="235"/>
      <c r="BI140" s="235"/>
      <c r="BJ140" s="235"/>
      <c r="BK140" s="235"/>
    </row>
    <row r="141" spans="55:63">
      <c r="BC141" s="235"/>
      <c r="BD141" s="235"/>
      <c r="BE141" s="235"/>
      <c r="BF141" s="235"/>
      <c r="BG141" s="235"/>
      <c r="BH141" s="235"/>
      <c r="BI141" s="235"/>
      <c r="BJ141" s="235"/>
      <c r="BK141" s="235"/>
    </row>
    <row r="142" spans="55:63">
      <c r="BC142" s="235"/>
      <c r="BD142" s="235"/>
      <c r="BE142" s="235"/>
      <c r="BF142" s="235"/>
      <c r="BG142" s="235"/>
      <c r="BH142" s="235"/>
      <c r="BI142" s="235"/>
      <c r="BJ142" s="235"/>
      <c r="BK142" s="235"/>
    </row>
    <row r="143" spans="55:63">
      <c r="BC143" s="235"/>
      <c r="BD143" s="235"/>
      <c r="BE143" s="235"/>
      <c r="BF143" s="235"/>
      <c r="BG143" s="235"/>
      <c r="BH143" s="235"/>
      <c r="BI143" s="235"/>
      <c r="BJ143" s="235"/>
      <c r="BK143" s="235"/>
    </row>
    <row r="144" spans="55:63">
      <c r="BC144" s="235"/>
      <c r="BD144" s="235"/>
      <c r="BE144" s="235"/>
      <c r="BF144" s="235"/>
      <c r="BG144" s="235"/>
      <c r="BH144" s="235"/>
      <c r="BI144" s="235"/>
      <c r="BJ144" s="235"/>
      <c r="BK144" s="235"/>
    </row>
    <row r="145" spans="55:63">
      <c r="BC145" s="235"/>
      <c r="BD145" s="235"/>
      <c r="BE145" s="235"/>
      <c r="BF145" s="235"/>
      <c r="BG145" s="235"/>
      <c r="BH145" s="235"/>
      <c r="BI145" s="235"/>
      <c r="BJ145" s="235"/>
      <c r="BK145" s="235"/>
    </row>
    <row r="146" spans="55:63">
      <c r="BC146" s="235"/>
      <c r="BD146" s="235"/>
      <c r="BE146" s="235"/>
      <c r="BF146" s="235"/>
      <c r="BG146" s="235"/>
      <c r="BH146" s="235"/>
      <c r="BI146" s="235"/>
      <c r="BJ146" s="235"/>
      <c r="BK146" s="235"/>
    </row>
    <row r="147" spans="55:63">
      <c r="BC147" s="235"/>
      <c r="BD147" s="235"/>
      <c r="BE147" s="235"/>
      <c r="BF147" s="235"/>
      <c r="BG147" s="235"/>
      <c r="BH147" s="235"/>
      <c r="BI147" s="235"/>
      <c r="BJ147" s="235"/>
      <c r="BK147" s="235"/>
    </row>
    <row r="148" spans="55:63">
      <c r="BC148" s="235"/>
      <c r="BD148" s="235"/>
      <c r="BE148" s="235"/>
      <c r="BF148" s="235"/>
      <c r="BG148" s="235"/>
      <c r="BH148" s="235"/>
      <c r="BI148" s="235"/>
      <c r="BJ148" s="235"/>
      <c r="BK148" s="235"/>
    </row>
    <row r="149" spans="55:63">
      <c r="BC149" s="235"/>
      <c r="BD149" s="235"/>
      <c r="BE149" s="235"/>
      <c r="BF149" s="235"/>
      <c r="BG149" s="235"/>
      <c r="BH149" s="235"/>
      <c r="BI149" s="235"/>
      <c r="BJ149" s="235"/>
      <c r="BK149" s="235"/>
    </row>
    <row r="150" spans="55:63">
      <c r="BC150" s="235"/>
      <c r="BD150" s="235"/>
      <c r="BE150" s="235"/>
      <c r="BF150" s="235"/>
      <c r="BG150" s="235"/>
      <c r="BH150" s="235"/>
      <c r="BI150" s="235"/>
      <c r="BJ150" s="235"/>
      <c r="BK150" s="235"/>
    </row>
    <row r="151" spans="55:63">
      <c r="BC151" s="235"/>
      <c r="BD151" s="235"/>
      <c r="BE151" s="235"/>
      <c r="BF151" s="235"/>
      <c r="BG151" s="235"/>
      <c r="BH151" s="235"/>
      <c r="BI151" s="235"/>
      <c r="BJ151" s="235"/>
      <c r="BK151" s="235"/>
    </row>
    <row r="152" spans="55:63">
      <c r="BC152" s="235"/>
      <c r="BD152" s="235"/>
      <c r="BE152" s="235"/>
      <c r="BF152" s="235"/>
      <c r="BG152" s="235"/>
      <c r="BH152" s="235"/>
      <c r="BI152" s="235"/>
      <c r="BJ152" s="235"/>
      <c r="BK152" s="235"/>
    </row>
    <row r="153" spans="55:63">
      <c r="BC153" s="235"/>
      <c r="BD153" s="235"/>
      <c r="BE153" s="235"/>
      <c r="BF153" s="235"/>
      <c r="BG153" s="235"/>
      <c r="BH153" s="235"/>
      <c r="BI153" s="235"/>
      <c r="BJ153" s="235"/>
      <c r="BK153" s="235"/>
    </row>
    <row r="154" spans="55:63">
      <c r="BC154" s="235"/>
      <c r="BD154" s="235"/>
      <c r="BE154" s="235"/>
      <c r="BF154" s="235"/>
      <c r="BG154" s="235"/>
      <c r="BH154" s="235"/>
      <c r="BI154" s="235"/>
      <c r="BJ154" s="235"/>
      <c r="BK154" s="235"/>
    </row>
    <row r="155" spans="55:63">
      <c r="BC155" s="235"/>
      <c r="BD155" s="235"/>
      <c r="BE155" s="235"/>
      <c r="BF155" s="235"/>
      <c r="BG155" s="235"/>
      <c r="BH155" s="235"/>
      <c r="BI155" s="235"/>
      <c r="BJ155" s="235"/>
      <c r="BK155" s="235"/>
    </row>
    <row r="156" spans="55:63">
      <c r="BC156" s="235"/>
      <c r="BD156" s="235"/>
      <c r="BE156" s="235"/>
      <c r="BF156" s="235"/>
      <c r="BG156" s="235"/>
      <c r="BH156" s="235"/>
      <c r="BI156" s="235"/>
      <c r="BJ156" s="235"/>
      <c r="BK156" s="235"/>
    </row>
    <row r="157" spans="55:63">
      <c r="BC157" s="235"/>
      <c r="BD157" s="235"/>
      <c r="BE157" s="235"/>
      <c r="BF157" s="235"/>
      <c r="BG157" s="235"/>
      <c r="BH157" s="235"/>
      <c r="BI157" s="235"/>
      <c r="BJ157" s="235"/>
      <c r="BK157" s="235"/>
    </row>
    <row r="158" spans="55:63">
      <c r="BC158" s="235"/>
      <c r="BD158" s="235"/>
      <c r="BE158" s="235"/>
      <c r="BF158" s="235"/>
      <c r="BG158" s="235"/>
      <c r="BH158" s="235"/>
      <c r="BI158" s="235"/>
      <c r="BJ158" s="235"/>
      <c r="BK158" s="235"/>
    </row>
    <row r="159" spans="55:63">
      <c r="BC159" s="235"/>
      <c r="BD159" s="235"/>
      <c r="BE159" s="235"/>
      <c r="BF159" s="235"/>
      <c r="BG159" s="235"/>
      <c r="BH159" s="235"/>
      <c r="BI159" s="235"/>
      <c r="BJ159" s="235"/>
      <c r="BK159" s="235"/>
    </row>
    <row r="160" spans="55:63">
      <c r="BC160" s="235"/>
      <c r="BD160" s="235"/>
      <c r="BE160" s="235"/>
      <c r="BF160" s="235"/>
      <c r="BG160" s="235"/>
      <c r="BH160" s="235"/>
      <c r="BI160" s="235"/>
      <c r="BJ160" s="235"/>
      <c r="BK160" s="235"/>
    </row>
    <row r="161" spans="55:63">
      <c r="BC161" s="235"/>
      <c r="BD161" s="235"/>
      <c r="BE161" s="235"/>
      <c r="BF161" s="235"/>
      <c r="BG161" s="235"/>
      <c r="BH161" s="235"/>
      <c r="BI161" s="235"/>
      <c r="BJ161" s="235"/>
      <c r="BK161" s="235"/>
    </row>
    <row r="162" spans="55:63">
      <c r="BC162" s="235"/>
      <c r="BD162" s="235"/>
      <c r="BE162" s="235"/>
      <c r="BF162" s="235"/>
      <c r="BG162" s="235"/>
      <c r="BH162" s="235"/>
      <c r="BI162" s="235"/>
      <c r="BJ162" s="235"/>
      <c r="BK162" s="235"/>
    </row>
    <row r="163" spans="55:63">
      <c r="BC163" s="235"/>
      <c r="BD163" s="235"/>
      <c r="BE163" s="235"/>
      <c r="BF163" s="235"/>
      <c r="BG163" s="235"/>
      <c r="BH163" s="235"/>
      <c r="BI163" s="235"/>
      <c r="BJ163" s="235"/>
      <c r="BK163" s="235"/>
    </row>
    <row r="164" spans="55:63">
      <c r="BC164" s="235"/>
      <c r="BD164" s="235"/>
      <c r="BE164" s="235"/>
      <c r="BF164" s="235"/>
      <c r="BG164" s="235"/>
      <c r="BH164" s="235"/>
      <c r="BI164" s="235"/>
      <c r="BJ164" s="235"/>
      <c r="BK164" s="235"/>
    </row>
    <row r="165" spans="55:63">
      <c r="BC165" s="235"/>
      <c r="BD165" s="235"/>
      <c r="BE165" s="235"/>
      <c r="BF165" s="235"/>
      <c r="BG165" s="235"/>
      <c r="BH165" s="235"/>
      <c r="BI165" s="235"/>
      <c r="BJ165" s="235"/>
      <c r="BK165" s="235"/>
    </row>
    <row r="166" spans="55:63">
      <c r="BC166" s="235"/>
      <c r="BD166" s="235"/>
      <c r="BE166" s="235"/>
      <c r="BF166" s="235"/>
      <c r="BG166" s="235"/>
      <c r="BH166" s="235"/>
      <c r="BI166" s="235"/>
      <c r="BJ166" s="235"/>
      <c r="BK166" s="235"/>
    </row>
    <row r="167" spans="55:63">
      <c r="BC167" s="235"/>
      <c r="BD167" s="235"/>
      <c r="BE167" s="235"/>
      <c r="BF167" s="235"/>
      <c r="BG167" s="235"/>
      <c r="BH167" s="235"/>
      <c r="BI167" s="235"/>
      <c r="BJ167" s="235"/>
      <c r="BK167" s="235"/>
    </row>
    <row r="168" spans="55:63">
      <c r="BC168" s="235"/>
      <c r="BD168" s="235"/>
      <c r="BE168" s="235"/>
      <c r="BF168" s="235"/>
      <c r="BG168" s="235"/>
      <c r="BH168" s="235"/>
      <c r="BI168" s="235"/>
      <c r="BJ168" s="235"/>
      <c r="BK168" s="235"/>
    </row>
    <row r="169" spans="55:63">
      <c r="BC169" s="235"/>
      <c r="BD169" s="235"/>
      <c r="BE169" s="235"/>
      <c r="BF169" s="235"/>
      <c r="BG169" s="235"/>
      <c r="BH169" s="235"/>
      <c r="BI169" s="235"/>
      <c r="BJ169" s="235"/>
      <c r="BK169" s="235"/>
    </row>
    <row r="170" spans="55:63">
      <c r="BC170" s="235"/>
      <c r="BD170" s="235"/>
      <c r="BE170" s="235"/>
      <c r="BF170" s="235"/>
      <c r="BG170" s="235"/>
      <c r="BH170" s="235"/>
      <c r="BI170" s="235"/>
      <c r="BJ170" s="235"/>
      <c r="BK170" s="235"/>
    </row>
    <row r="171" spans="55:63">
      <c r="BC171" s="235"/>
      <c r="BD171" s="235"/>
      <c r="BE171" s="235"/>
      <c r="BF171" s="235"/>
      <c r="BG171" s="235"/>
      <c r="BH171" s="235"/>
      <c r="BI171" s="235"/>
      <c r="BJ171" s="235"/>
      <c r="BK171" s="235"/>
    </row>
    <row r="172" spans="55:63">
      <c r="BC172" s="235"/>
      <c r="BD172" s="235"/>
      <c r="BE172" s="235"/>
      <c r="BF172" s="235"/>
      <c r="BG172" s="235"/>
      <c r="BH172" s="235"/>
      <c r="BI172" s="235"/>
      <c r="BJ172" s="235"/>
      <c r="BK172" s="235"/>
    </row>
    <row r="173" spans="55:63">
      <c r="BC173" s="235"/>
      <c r="BD173" s="235"/>
      <c r="BE173" s="235"/>
      <c r="BF173" s="235"/>
      <c r="BG173" s="235"/>
      <c r="BH173" s="235"/>
      <c r="BI173" s="235"/>
      <c r="BJ173" s="235"/>
      <c r="BK173" s="235"/>
    </row>
    <row r="174" spans="55:63">
      <c r="BC174" s="235"/>
      <c r="BD174" s="235"/>
      <c r="BE174" s="235"/>
      <c r="BF174" s="235"/>
      <c r="BG174" s="235"/>
      <c r="BH174" s="235"/>
      <c r="BI174" s="235"/>
      <c r="BJ174" s="235"/>
      <c r="BK174" s="235"/>
    </row>
    <row r="175" spans="55:63">
      <c r="BC175" s="235"/>
      <c r="BD175" s="235"/>
      <c r="BE175" s="235"/>
      <c r="BF175" s="235"/>
      <c r="BG175" s="235"/>
      <c r="BH175" s="235"/>
      <c r="BI175" s="235"/>
      <c r="BJ175" s="235"/>
      <c r="BK175" s="235"/>
    </row>
    <row r="176" spans="55:63">
      <c r="BC176" s="235"/>
      <c r="BD176" s="235"/>
      <c r="BE176" s="235"/>
      <c r="BF176" s="235"/>
      <c r="BG176" s="235"/>
      <c r="BH176" s="235"/>
      <c r="BI176" s="235"/>
      <c r="BJ176" s="235"/>
      <c r="BK176" s="235"/>
    </row>
    <row r="177" spans="55:63">
      <c r="BC177" s="235"/>
      <c r="BD177" s="235"/>
      <c r="BE177" s="235"/>
      <c r="BF177" s="235"/>
      <c r="BG177" s="235"/>
      <c r="BH177" s="235"/>
      <c r="BI177" s="235"/>
      <c r="BJ177" s="235"/>
      <c r="BK177" s="235"/>
    </row>
    <row r="178" spans="55:63">
      <c r="BC178" s="235"/>
      <c r="BD178" s="235"/>
      <c r="BE178" s="235"/>
      <c r="BF178" s="235"/>
      <c r="BG178" s="235"/>
      <c r="BH178" s="235"/>
      <c r="BI178" s="235"/>
      <c r="BJ178" s="235"/>
      <c r="BK178" s="235"/>
    </row>
    <row r="179" spans="55:63">
      <c r="BC179" s="235"/>
      <c r="BD179" s="235"/>
      <c r="BE179" s="235"/>
      <c r="BF179" s="235"/>
      <c r="BG179" s="235"/>
      <c r="BH179" s="235"/>
      <c r="BI179" s="235"/>
      <c r="BJ179" s="235"/>
      <c r="BK179" s="235"/>
    </row>
    <row r="180" spans="55:63">
      <c r="BC180" s="235"/>
      <c r="BD180" s="235"/>
      <c r="BE180" s="235"/>
      <c r="BF180" s="235"/>
      <c r="BG180" s="235"/>
      <c r="BH180" s="235"/>
      <c r="BI180" s="235"/>
      <c r="BJ180" s="235"/>
      <c r="BK180" s="235"/>
    </row>
    <row r="181" spans="55:63">
      <c r="BC181" s="235"/>
      <c r="BD181" s="235"/>
      <c r="BE181" s="235"/>
      <c r="BF181" s="235"/>
      <c r="BG181" s="235"/>
      <c r="BH181" s="235"/>
      <c r="BI181" s="235"/>
      <c r="BJ181" s="235"/>
      <c r="BK181" s="235"/>
    </row>
    <row r="182" spans="55:63">
      <c r="BC182" s="235"/>
      <c r="BD182" s="235"/>
      <c r="BE182" s="235"/>
      <c r="BF182" s="235"/>
      <c r="BG182" s="235"/>
      <c r="BH182" s="235"/>
      <c r="BI182" s="235"/>
      <c r="BJ182" s="235"/>
      <c r="BK182" s="235"/>
    </row>
    <row r="183" spans="55:63">
      <c r="BC183" s="235"/>
      <c r="BD183" s="235"/>
      <c r="BE183" s="235"/>
      <c r="BF183" s="235"/>
      <c r="BG183" s="235"/>
      <c r="BH183" s="235"/>
      <c r="BI183" s="235"/>
      <c r="BJ183" s="235"/>
      <c r="BK183" s="235"/>
    </row>
    <row r="184" spans="55:63">
      <c r="BC184" s="235"/>
      <c r="BD184" s="235"/>
      <c r="BE184" s="235"/>
      <c r="BF184" s="235"/>
      <c r="BG184" s="235"/>
      <c r="BH184" s="235"/>
      <c r="BI184" s="235"/>
      <c r="BJ184" s="235"/>
      <c r="BK184" s="235"/>
    </row>
    <row r="185" spans="55:63">
      <c r="BC185" s="235"/>
      <c r="BD185" s="235"/>
      <c r="BE185" s="235"/>
      <c r="BF185" s="235"/>
      <c r="BG185" s="235"/>
      <c r="BH185" s="235"/>
      <c r="BI185" s="235"/>
      <c r="BJ185" s="235"/>
      <c r="BK185" s="235"/>
    </row>
    <row r="186" spans="55:63">
      <c r="BC186" s="235"/>
      <c r="BD186" s="235"/>
      <c r="BE186" s="235"/>
      <c r="BF186" s="235"/>
      <c r="BG186" s="235"/>
      <c r="BH186" s="235"/>
      <c r="BI186" s="235"/>
      <c r="BJ186" s="235"/>
      <c r="BK186" s="235"/>
    </row>
    <row r="187" spans="55:63">
      <c r="BC187" s="235"/>
      <c r="BD187" s="235"/>
      <c r="BE187" s="235"/>
      <c r="BF187" s="235"/>
      <c r="BG187" s="235"/>
      <c r="BH187" s="235"/>
      <c r="BI187" s="235"/>
      <c r="BJ187" s="235"/>
      <c r="BK187" s="235"/>
    </row>
    <row r="188" spans="55:63">
      <c r="BC188" s="235"/>
      <c r="BD188" s="235"/>
      <c r="BE188" s="235"/>
      <c r="BF188" s="235"/>
      <c r="BG188" s="235"/>
      <c r="BH188" s="235"/>
      <c r="BI188" s="235"/>
      <c r="BJ188" s="235"/>
      <c r="BK188" s="235"/>
    </row>
    <row r="189" spans="55:63">
      <c r="BC189" s="235"/>
      <c r="BD189" s="235"/>
      <c r="BE189" s="235"/>
      <c r="BF189" s="235"/>
      <c r="BG189" s="235"/>
      <c r="BH189" s="235"/>
      <c r="BI189" s="235"/>
      <c r="BJ189" s="235"/>
      <c r="BK189" s="235"/>
    </row>
    <row r="190" spans="55:63">
      <c r="BC190" s="235"/>
      <c r="BD190" s="235"/>
      <c r="BE190" s="235"/>
      <c r="BF190" s="235"/>
      <c r="BG190" s="235"/>
      <c r="BH190" s="235"/>
      <c r="BI190" s="235"/>
      <c r="BJ190" s="235"/>
      <c r="BK190" s="235"/>
    </row>
    <row r="191" spans="55:63">
      <c r="BC191" s="235"/>
      <c r="BD191" s="235"/>
      <c r="BE191" s="235"/>
      <c r="BF191" s="235"/>
      <c r="BG191" s="235"/>
      <c r="BH191" s="235"/>
      <c r="BI191" s="235"/>
      <c r="BJ191" s="235"/>
      <c r="BK191" s="235"/>
    </row>
    <row r="192" spans="55:63">
      <c r="BC192" s="235"/>
      <c r="BD192" s="235"/>
      <c r="BE192" s="235"/>
      <c r="BF192" s="235"/>
      <c r="BG192" s="235"/>
      <c r="BH192" s="235"/>
      <c r="BI192" s="235"/>
      <c r="BJ192" s="235"/>
      <c r="BK192" s="235"/>
    </row>
    <row r="193" spans="55:63">
      <c r="BC193" s="235"/>
      <c r="BD193" s="235"/>
      <c r="BE193" s="235"/>
      <c r="BF193" s="235"/>
      <c r="BG193" s="235"/>
      <c r="BH193" s="235"/>
      <c r="BI193" s="235"/>
      <c r="BJ193" s="235"/>
      <c r="BK193" s="235"/>
    </row>
    <row r="194" spans="55:63">
      <c r="BC194" s="235"/>
      <c r="BD194" s="235"/>
      <c r="BE194" s="235"/>
      <c r="BF194" s="235"/>
      <c r="BG194" s="235"/>
      <c r="BH194" s="235"/>
      <c r="BI194" s="235"/>
      <c r="BJ194" s="235"/>
      <c r="BK194" s="235"/>
    </row>
    <row r="195" spans="55:63">
      <c r="BC195" s="235"/>
      <c r="BD195" s="235"/>
      <c r="BE195" s="235"/>
      <c r="BF195" s="235"/>
      <c r="BG195" s="235"/>
      <c r="BH195" s="235"/>
      <c r="BI195" s="235"/>
      <c r="BJ195" s="235"/>
      <c r="BK195" s="235"/>
    </row>
    <row r="196" spans="55:63">
      <c r="BC196" s="235"/>
      <c r="BD196" s="235"/>
      <c r="BE196" s="235"/>
      <c r="BF196" s="235"/>
      <c r="BG196" s="235"/>
      <c r="BH196" s="235"/>
      <c r="BI196" s="235"/>
      <c r="BJ196" s="235"/>
      <c r="BK196" s="235"/>
    </row>
    <row r="197" spans="55:63">
      <c r="BC197" s="235"/>
      <c r="BD197" s="235"/>
      <c r="BE197" s="235"/>
      <c r="BF197" s="235"/>
      <c r="BG197" s="235"/>
      <c r="BH197" s="235"/>
      <c r="BI197" s="235"/>
      <c r="BJ197" s="235"/>
      <c r="BK197" s="235"/>
    </row>
    <row r="198" spans="55:63">
      <c r="BC198" s="235"/>
      <c r="BD198" s="235"/>
      <c r="BE198" s="235"/>
      <c r="BF198" s="235"/>
      <c r="BG198" s="235"/>
      <c r="BH198" s="235"/>
      <c r="BI198" s="235"/>
      <c r="BJ198" s="235"/>
      <c r="BK198" s="235"/>
    </row>
    <row r="199" spans="55:63">
      <c r="BC199" s="235"/>
      <c r="BD199" s="235"/>
      <c r="BE199" s="235"/>
      <c r="BF199" s="235"/>
      <c r="BG199" s="235"/>
      <c r="BH199" s="235"/>
      <c r="BI199" s="235"/>
      <c r="BJ199" s="235"/>
      <c r="BK199" s="235"/>
    </row>
    <row r="200" spans="55:63">
      <c r="BC200" s="235"/>
      <c r="BD200" s="235"/>
      <c r="BE200" s="235"/>
      <c r="BF200" s="235"/>
      <c r="BG200" s="235"/>
      <c r="BH200" s="235"/>
      <c r="BI200" s="235"/>
      <c r="BJ200" s="235"/>
      <c r="BK200" s="235"/>
    </row>
    <row r="201" spans="55:63">
      <c r="BC201" s="235"/>
      <c r="BD201" s="235"/>
      <c r="BE201" s="235"/>
      <c r="BF201" s="235"/>
      <c r="BG201" s="235"/>
      <c r="BH201" s="235"/>
      <c r="BI201" s="235"/>
      <c r="BJ201" s="235"/>
      <c r="BK201" s="235"/>
    </row>
    <row r="202" spans="55:63">
      <c r="BC202" s="235"/>
      <c r="BD202" s="235"/>
      <c r="BE202" s="235"/>
      <c r="BF202" s="235"/>
      <c r="BG202" s="235"/>
      <c r="BH202" s="235"/>
      <c r="BI202" s="235"/>
      <c r="BJ202" s="235"/>
      <c r="BK202" s="235"/>
    </row>
    <row r="203" spans="55:63">
      <c r="BC203" s="235"/>
      <c r="BD203" s="235"/>
      <c r="BE203" s="235"/>
      <c r="BF203" s="235"/>
      <c r="BG203" s="235"/>
      <c r="BH203" s="235"/>
      <c r="BI203" s="235"/>
      <c r="BJ203" s="235"/>
      <c r="BK203" s="235"/>
    </row>
    <row r="204" spans="55:63">
      <c r="BC204" s="235"/>
      <c r="BD204" s="235"/>
      <c r="BE204" s="235"/>
      <c r="BF204" s="235"/>
      <c r="BG204" s="235"/>
      <c r="BH204" s="235"/>
      <c r="BI204" s="235"/>
      <c r="BJ204" s="235"/>
      <c r="BK204" s="235"/>
    </row>
    <row r="205" spans="55:63">
      <c r="BC205" s="235"/>
      <c r="BD205" s="235"/>
      <c r="BE205" s="235"/>
      <c r="BF205" s="235"/>
      <c r="BG205" s="235"/>
      <c r="BH205" s="235"/>
      <c r="BI205" s="235"/>
      <c r="BJ205" s="235"/>
      <c r="BK205" s="235"/>
    </row>
    <row r="206" spans="55:63">
      <c r="BC206" s="235"/>
      <c r="BD206" s="235"/>
      <c r="BE206" s="235"/>
      <c r="BF206" s="235"/>
      <c r="BG206" s="235"/>
      <c r="BH206" s="235"/>
      <c r="BI206" s="235"/>
      <c r="BJ206" s="235"/>
      <c r="BK206" s="235"/>
    </row>
    <row r="207" spans="55:63">
      <c r="BC207" s="235"/>
      <c r="BD207" s="235"/>
      <c r="BE207" s="235"/>
      <c r="BF207" s="235"/>
      <c r="BG207" s="235"/>
      <c r="BH207" s="235"/>
      <c r="BI207" s="235"/>
      <c r="BJ207" s="235"/>
      <c r="BK207" s="235"/>
    </row>
    <row r="208" spans="55:63">
      <c r="BC208" s="235"/>
      <c r="BD208" s="235"/>
      <c r="BE208" s="235"/>
      <c r="BF208" s="235"/>
      <c r="BG208" s="235"/>
      <c r="BH208" s="235"/>
      <c r="BI208" s="235"/>
      <c r="BJ208" s="235"/>
      <c r="BK208" s="235"/>
    </row>
    <row r="209" spans="55:63">
      <c r="BC209" s="235"/>
      <c r="BD209" s="235"/>
      <c r="BE209" s="235"/>
      <c r="BF209" s="235"/>
      <c r="BG209" s="235"/>
      <c r="BH209" s="235"/>
      <c r="BI209" s="235"/>
      <c r="BJ209" s="235"/>
      <c r="BK209" s="235"/>
    </row>
    <row r="210" spans="55:63">
      <c r="BC210" s="235"/>
      <c r="BD210" s="235"/>
      <c r="BE210" s="235"/>
      <c r="BF210" s="235"/>
      <c r="BG210" s="235"/>
      <c r="BH210" s="235"/>
      <c r="BI210" s="235"/>
      <c r="BJ210" s="235"/>
      <c r="BK210" s="235"/>
    </row>
    <row r="211" spans="55:63">
      <c r="BC211" s="235"/>
      <c r="BD211" s="235"/>
      <c r="BE211" s="235"/>
      <c r="BF211" s="235"/>
      <c r="BG211" s="235"/>
      <c r="BH211" s="235"/>
      <c r="BI211" s="235"/>
      <c r="BJ211" s="235"/>
      <c r="BK211" s="235"/>
    </row>
    <row r="212" spans="55:63">
      <c r="BC212" s="235"/>
      <c r="BD212" s="235"/>
      <c r="BE212" s="235"/>
      <c r="BF212" s="235"/>
      <c r="BG212" s="235"/>
      <c r="BH212" s="235"/>
      <c r="BI212" s="235"/>
      <c r="BJ212" s="235"/>
      <c r="BK212" s="235"/>
    </row>
    <row r="213" spans="55:63">
      <c r="BC213" s="235"/>
      <c r="BD213" s="235"/>
      <c r="BE213" s="235"/>
      <c r="BF213" s="235"/>
      <c r="BG213" s="235"/>
      <c r="BH213" s="235"/>
      <c r="BI213" s="235"/>
      <c r="BJ213" s="235"/>
      <c r="BK213" s="235"/>
    </row>
    <row r="214" spans="55:63">
      <c r="BC214" s="235"/>
      <c r="BD214" s="235"/>
      <c r="BE214" s="235"/>
      <c r="BF214" s="235"/>
      <c r="BG214" s="235"/>
      <c r="BH214" s="235"/>
      <c r="BI214" s="235"/>
      <c r="BJ214" s="235"/>
      <c r="BK214" s="235"/>
    </row>
    <row r="215" spans="55:63">
      <c r="BC215" s="235"/>
      <c r="BD215" s="235"/>
      <c r="BE215" s="235"/>
      <c r="BF215" s="235"/>
      <c r="BG215" s="235"/>
      <c r="BH215" s="235"/>
      <c r="BI215" s="235"/>
      <c r="BJ215" s="235"/>
      <c r="BK215" s="235"/>
    </row>
    <row r="216" spans="55:63">
      <c r="BC216" s="235"/>
      <c r="BD216" s="235"/>
      <c r="BE216" s="235"/>
      <c r="BF216" s="235"/>
      <c r="BG216" s="235"/>
      <c r="BH216" s="235"/>
      <c r="BI216" s="235"/>
      <c r="BJ216" s="235"/>
      <c r="BK216" s="235"/>
    </row>
    <row r="217" spans="55:63">
      <c r="BC217" s="235"/>
      <c r="BD217" s="235"/>
      <c r="BE217" s="235"/>
      <c r="BF217" s="235"/>
      <c r="BG217" s="235"/>
      <c r="BH217" s="235"/>
      <c r="BI217" s="235"/>
      <c r="BJ217" s="235"/>
      <c r="BK217" s="235"/>
    </row>
    <row r="218" spans="55:63">
      <c r="BC218" s="235"/>
      <c r="BD218" s="235"/>
      <c r="BE218" s="235"/>
      <c r="BF218" s="235"/>
      <c r="BG218" s="235"/>
      <c r="BH218" s="235"/>
      <c r="BI218" s="235"/>
      <c r="BJ218" s="235"/>
      <c r="BK218" s="235"/>
    </row>
    <row r="219" spans="55:63">
      <c r="BC219" s="235"/>
      <c r="BD219" s="235"/>
      <c r="BE219" s="235"/>
      <c r="BF219" s="235"/>
      <c r="BG219" s="235"/>
      <c r="BH219" s="235"/>
      <c r="BI219" s="235"/>
      <c r="BJ219" s="235"/>
      <c r="BK219" s="235"/>
    </row>
    <row r="220" spans="55:63">
      <c r="BC220" s="235"/>
      <c r="BD220" s="235"/>
      <c r="BE220" s="235"/>
      <c r="BF220" s="235"/>
      <c r="BG220" s="235"/>
      <c r="BH220" s="235"/>
      <c r="BI220" s="235"/>
      <c r="BJ220" s="235"/>
      <c r="BK220" s="235"/>
    </row>
    <row r="221" spans="55:63">
      <c r="BC221" s="235"/>
      <c r="BD221" s="235"/>
      <c r="BE221" s="235"/>
      <c r="BF221" s="235"/>
      <c r="BG221" s="235"/>
      <c r="BH221" s="235"/>
      <c r="BI221" s="235"/>
      <c r="BJ221" s="235"/>
      <c r="BK221" s="235"/>
    </row>
    <row r="222" spans="55:63">
      <c r="BC222" s="235"/>
      <c r="BD222" s="235"/>
      <c r="BE222" s="235"/>
      <c r="BF222" s="235"/>
      <c r="BG222" s="235"/>
      <c r="BH222" s="235"/>
      <c r="BI222" s="235"/>
      <c r="BJ222" s="235"/>
      <c r="BK222" s="235"/>
    </row>
    <row r="223" spans="55:63">
      <c r="BC223" s="235"/>
      <c r="BD223" s="235"/>
      <c r="BE223" s="235"/>
      <c r="BF223" s="235"/>
      <c r="BG223" s="235"/>
      <c r="BH223" s="235"/>
      <c r="BI223" s="235"/>
      <c r="BJ223" s="235"/>
      <c r="BK223" s="235"/>
    </row>
    <row r="224" spans="55:63">
      <c r="BC224" s="235"/>
      <c r="BD224" s="235"/>
      <c r="BE224" s="235"/>
      <c r="BF224" s="235"/>
      <c r="BG224" s="235"/>
      <c r="BH224" s="235"/>
      <c r="BI224" s="235"/>
      <c r="BJ224" s="235"/>
      <c r="BK224" s="235"/>
    </row>
    <row r="225" spans="55:63">
      <c r="BC225" s="235"/>
      <c r="BD225" s="235"/>
      <c r="BE225" s="235"/>
      <c r="BF225" s="235"/>
      <c r="BG225" s="235"/>
      <c r="BH225" s="235"/>
      <c r="BI225" s="235"/>
      <c r="BJ225" s="235"/>
      <c r="BK225" s="235"/>
    </row>
    <row r="226" spans="55:63">
      <c r="BC226" s="235"/>
      <c r="BD226" s="235"/>
      <c r="BE226" s="235"/>
      <c r="BF226" s="235"/>
      <c r="BG226" s="235"/>
      <c r="BH226" s="235"/>
      <c r="BI226" s="235"/>
      <c r="BJ226" s="235"/>
      <c r="BK226" s="235"/>
    </row>
    <row r="227" spans="55:63">
      <c r="BC227" s="235"/>
      <c r="BD227" s="235"/>
      <c r="BE227" s="235"/>
      <c r="BF227" s="235"/>
      <c r="BG227" s="235"/>
      <c r="BH227" s="235"/>
      <c r="BI227" s="235"/>
      <c r="BJ227" s="235"/>
      <c r="BK227" s="235"/>
    </row>
    <row r="228" spans="55:63">
      <c r="BC228" s="235"/>
      <c r="BD228" s="235"/>
      <c r="BE228" s="235"/>
      <c r="BF228" s="235"/>
      <c r="BG228" s="235"/>
      <c r="BH228" s="235"/>
      <c r="BI228" s="235"/>
      <c r="BJ228" s="235"/>
      <c r="BK228" s="235"/>
    </row>
    <row r="229" spans="55:63">
      <c r="BC229" s="235"/>
      <c r="BD229" s="235"/>
      <c r="BE229" s="235"/>
      <c r="BF229" s="235"/>
      <c r="BG229" s="235"/>
      <c r="BH229" s="235"/>
      <c r="BI229" s="235"/>
      <c r="BJ229" s="235"/>
      <c r="BK229" s="235"/>
    </row>
    <row r="230" spans="55:63">
      <c r="BC230" s="235"/>
      <c r="BD230" s="235"/>
      <c r="BE230" s="235"/>
      <c r="BF230" s="235"/>
      <c r="BG230" s="235"/>
      <c r="BH230" s="235"/>
      <c r="BI230" s="235"/>
      <c r="BJ230" s="235"/>
      <c r="BK230" s="235"/>
    </row>
    <row r="231" spans="55:63">
      <c r="BC231" s="235"/>
      <c r="BD231" s="235"/>
      <c r="BE231" s="235"/>
      <c r="BF231" s="235"/>
      <c r="BG231" s="235"/>
      <c r="BH231" s="235"/>
      <c r="BI231" s="235"/>
      <c r="BJ231" s="235"/>
      <c r="BK231" s="235"/>
    </row>
    <row r="232" spans="55:63">
      <c r="BC232" s="235"/>
      <c r="BD232" s="235"/>
      <c r="BE232" s="235"/>
      <c r="BF232" s="235"/>
      <c r="BG232" s="235"/>
      <c r="BH232" s="235"/>
      <c r="BI232" s="235"/>
      <c r="BJ232" s="235"/>
      <c r="BK232" s="235"/>
    </row>
    <row r="233" spans="55:63">
      <c r="BC233" s="235"/>
      <c r="BD233" s="235"/>
      <c r="BE233" s="235"/>
      <c r="BF233" s="235"/>
      <c r="BG233" s="235"/>
      <c r="BH233" s="235"/>
      <c r="BI233" s="235"/>
      <c r="BJ233" s="235"/>
      <c r="BK233" s="235"/>
    </row>
    <row r="234" spans="55:63">
      <c r="BC234" s="235"/>
      <c r="BD234" s="235"/>
      <c r="BE234" s="235"/>
      <c r="BF234" s="235"/>
      <c r="BG234" s="235"/>
      <c r="BH234" s="235"/>
      <c r="BI234" s="235"/>
      <c r="BJ234" s="235"/>
      <c r="BK234" s="235"/>
    </row>
    <row r="235" spans="55:63">
      <c r="BC235" s="235"/>
      <c r="BD235" s="235"/>
      <c r="BE235" s="235"/>
      <c r="BF235" s="235"/>
      <c r="BG235" s="235"/>
      <c r="BH235" s="235"/>
      <c r="BI235" s="235"/>
      <c r="BJ235" s="235"/>
      <c r="BK235" s="235"/>
    </row>
    <row r="236" spans="55:63">
      <c r="BC236" s="235"/>
      <c r="BD236" s="235"/>
      <c r="BE236" s="235"/>
      <c r="BF236" s="235"/>
      <c r="BG236" s="235"/>
      <c r="BH236" s="235"/>
      <c r="BI236" s="235"/>
      <c r="BJ236" s="235"/>
      <c r="BK236" s="235"/>
    </row>
    <row r="237" spans="55:63">
      <c r="BC237" s="235"/>
      <c r="BD237" s="235"/>
      <c r="BE237" s="235"/>
      <c r="BF237" s="235"/>
      <c r="BG237" s="235"/>
      <c r="BH237" s="235"/>
      <c r="BI237" s="235"/>
      <c r="BJ237" s="235"/>
      <c r="BK237" s="235"/>
    </row>
    <row r="238" spans="55:63">
      <c r="BC238" s="235"/>
      <c r="BD238" s="235"/>
      <c r="BE238" s="235"/>
      <c r="BF238" s="235"/>
      <c r="BG238" s="235"/>
      <c r="BH238" s="235"/>
      <c r="BI238" s="235"/>
      <c r="BJ238" s="235"/>
      <c r="BK238" s="235"/>
    </row>
    <row r="239" spans="55:63">
      <c r="BC239" s="235"/>
      <c r="BD239" s="235"/>
      <c r="BE239" s="235"/>
      <c r="BF239" s="235"/>
      <c r="BG239" s="235"/>
      <c r="BH239" s="235"/>
      <c r="BI239" s="235"/>
      <c r="BJ239" s="235"/>
      <c r="BK239" s="235"/>
    </row>
    <row r="240" spans="55:63">
      <c r="BC240" s="235"/>
      <c r="BD240" s="235"/>
      <c r="BE240" s="235"/>
      <c r="BF240" s="235"/>
      <c r="BG240" s="235"/>
      <c r="BH240" s="235"/>
      <c r="BI240" s="235"/>
      <c r="BJ240" s="235"/>
      <c r="BK240" s="235"/>
    </row>
    <row r="241" spans="55:63">
      <c r="BC241" s="235"/>
      <c r="BD241" s="235"/>
      <c r="BE241" s="235"/>
      <c r="BF241" s="235"/>
      <c r="BG241" s="235"/>
      <c r="BH241" s="235"/>
      <c r="BI241" s="235"/>
      <c r="BJ241" s="235"/>
      <c r="BK241" s="235"/>
    </row>
    <row r="242" spans="55:63">
      <c r="BC242" s="235"/>
      <c r="BD242" s="235"/>
      <c r="BE242" s="235"/>
      <c r="BF242" s="235"/>
      <c r="BG242" s="235"/>
      <c r="BH242" s="235"/>
      <c r="BI242" s="235"/>
      <c r="BJ242" s="235"/>
      <c r="BK242" s="235"/>
    </row>
    <row r="243" spans="55:63">
      <c r="BC243" s="235"/>
      <c r="BD243" s="235"/>
      <c r="BE243" s="235"/>
      <c r="BF243" s="235"/>
      <c r="BG243" s="235"/>
      <c r="BH243" s="235"/>
      <c r="BI243" s="235"/>
      <c r="BJ243" s="235"/>
      <c r="BK243" s="235"/>
    </row>
    <row r="244" spans="55:63">
      <c r="BC244" s="235"/>
      <c r="BD244" s="235"/>
      <c r="BE244" s="235"/>
      <c r="BF244" s="235"/>
      <c r="BG244" s="235"/>
      <c r="BH244" s="235"/>
      <c r="BI244" s="235"/>
      <c r="BJ244" s="235"/>
      <c r="BK244" s="235"/>
    </row>
    <row r="245" spans="55:63">
      <c r="BC245" s="235"/>
      <c r="BD245" s="235"/>
      <c r="BE245" s="235"/>
      <c r="BF245" s="235"/>
      <c r="BG245" s="235"/>
      <c r="BH245" s="235"/>
      <c r="BI245" s="235"/>
      <c r="BJ245" s="235"/>
      <c r="BK245" s="235"/>
    </row>
    <row r="246" spans="55:63">
      <c r="BC246" s="235"/>
      <c r="BD246" s="235"/>
      <c r="BE246" s="235"/>
      <c r="BF246" s="235"/>
      <c r="BG246" s="235"/>
      <c r="BH246" s="235"/>
      <c r="BI246" s="235"/>
      <c r="BJ246" s="235"/>
      <c r="BK246" s="235"/>
    </row>
    <row r="247" spans="55:63">
      <c r="BC247" s="235"/>
      <c r="BD247" s="235"/>
      <c r="BE247" s="235"/>
      <c r="BF247" s="235"/>
      <c r="BG247" s="235"/>
      <c r="BH247" s="235"/>
      <c r="BI247" s="235"/>
      <c r="BJ247" s="235"/>
      <c r="BK247" s="235"/>
    </row>
    <row r="248" spans="55:63">
      <c r="BC248" s="235"/>
      <c r="BD248" s="235"/>
      <c r="BE248" s="235"/>
      <c r="BF248" s="235"/>
      <c r="BG248" s="235"/>
      <c r="BH248" s="235"/>
      <c r="BI248" s="235"/>
      <c r="BJ248" s="235"/>
      <c r="BK248" s="235"/>
    </row>
    <row r="249" spans="55:63">
      <c r="BC249" s="235"/>
      <c r="BD249" s="235"/>
      <c r="BE249" s="235"/>
      <c r="BF249" s="235"/>
      <c r="BG249" s="235"/>
      <c r="BH249" s="235"/>
      <c r="BI249" s="235"/>
      <c r="BJ249" s="235"/>
      <c r="BK249" s="235"/>
    </row>
    <row r="250" spans="55:63">
      <c r="BC250" s="235"/>
      <c r="BD250" s="235"/>
      <c r="BE250" s="235"/>
      <c r="BF250" s="235"/>
      <c r="BG250" s="235"/>
      <c r="BH250" s="235"/>
      <c r="BI250" s="235"/>
      <c r="BJ250" s="235"/>
      <c r="BK250" s="235"/>
    </row>
    <row r="251" spans="55:63">
      <c r="BC251" s="235"/>
      <c r="BD251" s="235"/>
      <c r="BE251" s="235"/>
      <c r="BF251" s="235"/>
      <c r="BG251" s="235"/>
      <c r="BH251" s="235"/>
      <c r="BI251" s="235"/>
      <c r="BJ251" s="235"/>
      <c r="BK251" s="235"/>
    </row>
    <row r="252" spans="55:63">
      <c r="BC252" s="235"/>
      <c r="BD252" s="235"/>
      <c r="BE252" s="235"/>
      <c r="BF252" s="235"/>
      <c r="BG252" s="235"/>
      <c r="BH252" s="235"/>
      <c r="BI252" s="235"/>
      <c r="BJ252" s="235"/>
      <c r="BK252" s="235"/>
    </row>
    <row r="253" spans="55:63">
      <c r="BC253" s="235"/>
      <c r="BD253" s="235"/>
      <c r="BE253" s="235"/>
      <c r="BF253" s="235"/>
      <c r="BG253" s="235"/>
      <c r="BH253" s="235"/>
      <c r="BI253" s="235"/>
      <c r="BJ253" s="235"/>
      <c r="BK253" s="235"/>
    </row>
    <row r="254" spans="55:63">
      <c r="BC254" s="235"/>
      <c r="BD254" s="235"/>
      <c r="BE254" s="235"/>
      <c r="BF254" s="235"/>
      <c r="BG254" s="235"/>
      <c r="BH254" s="235"/>
      <c r="BI254" s="235"/>
      <c r="BJ254" s="235"/>
      <c r="BK254" s="235"/>
    </row>
    <row r="255" spans="55:63">
      <c r="BC255" s="235"/>
      <c r="BD255" s="235"/>
      <c r="BE255" s="235"/>
      <c r="BF255" s="235"/>
      <c r="BG255" s="235"/>
      <c r="BH255" s="235"/>
      <c r="BI255" s="235"/>
      <c r="BJ255" s="235"/>
      <c r="BK255" s="235"/>
    </row>
    <row r="256" spans="55:63">
      <c r="BC256" s="235"/>
      <c r="BD256" s="235"/>
      <c r="BE256" s="235"/>
      <c r="BF256" s="235"/>
      <c r="BG256" s="235"/>
      <c r="BH256" s="235"/>
      <c r="BI256" s="235"/>
      <c r="BJ256" s="235"/>
      <c r="BK256" s="235"/>
    </row>
    <row r="257" spans="55:63">
      <c r="BC257" s="235"/>
      <c r="BD257" s="235"/>
      <c r="BE257" s="235"/>
      <c r="BF257" s="235"/>
      <c r="BG257" s="235"/>
      <c r="BH257" s="235"/>
      <c r="BI257" s="235"/>
      <c r="BJ257" s="235"/>
      <c r="BK257" s="235"/>
    </row>
    <row r="258" spans="55:63">
      <c r="BC258" s="235"/>
      <c r="BD258" s="235"/>
      <c r="BE258" s="235"/>
      <c r="BF258" s="235"/>
      <c r="BG258" s="235"/>
      <c r="BH258" s="235"/>
      <c r="BI258" s="235"/>
      <c r="BJ258" s="235"/>
      <c r="BK258" s="235"/>
    </row>
    <row r="259" spans="55:63">
      <c r="BC259" s="235"/>
      <c r="BD259" s="235"/>
      <c r="BE259" s="235"/>
      <c r="BF259" s="235"/>
      <c r="BG259" s="235"/>
      <c r="BH259" s="235"/>
      <c r="BI259" s="235"/>
      <c r="BJ259" s="235"/>
      <c r="BK259" s="235"/>
    </row>
    <row r="260" spans="55:63">
      <c r="BC260" s="235"/>
      <c r="BD260" s="235"/>
      <c r="BE260" s="235"/>
      <c r="BF260" s="235"/>
      <c r="BG260" s="235"/>
      <c r="BH260" s="235"/>
      <c r="BI260" s="235"/>
      <c r="BJ260" s="235"/>
      <c r="BK260" s="235"/>
    </row>
    <row r="261" spans="55:63">
      <c r="BC261" s="235"/>
      <c r="BD261" s="235"/>
      <c r="BE261" s="235"/>
      <c r="BF261" s="235"/>
      <c r="BG261" s="235"/>
      <c r="BH261" s="235"/>
      <c r="BI261" s="235"/>
      <c r="BJ261" s="235"/>
      <c r="BK261" s="235"/>
    </row>
    <row r="262" spans="55:63">
      <c r="BC262" s="235"/>
      <c r="BD262" s="235"/>
      <c r="BE262" s="235"/>
      <c r="BF262" s="235"/>
      <c r="BG262" s="235"/>
      <c r="BH262" s="235"/>
      <c r="BI262" s="235"/>
      <c r="BJ262" s="235"/>
      <c r="BK262" s="235"/>
    </row>
    <row r="263" spans="55:63">
      <c r="BC263" s="235"/>
      <c r="BD263" s="235"/>
      <c r="BE263" s="235"/>
      <c r="BF263" s="235"/>
      <c r="BG263" s="235"/>
      <c r="BH263" s="235"/>
      <c r="BI263" s="235"/>
      <c r="BJ263" s="235"/>
      <c r="BK263" s="235"/>
    </row>
    <row r="264" spans="55:63">
      <c r="BC264" s="235"/>
      <c r="BD264" s="235"/>
      <c r="BE264" s="235"/>
      <c r="BF264" s="235"/>
      <c r="BG264" s="235"/>
      <c r="BH264" s="235"/>
      <c r="BI264" s="235"/>
      <c r="BJ264" s="235"/>
      <c r="BK264" s="235"/>
    </row>
    <row r="265" spans="55:63">
      <c r="BC265" s="235"/>
      <c r="BD265" s="235"/>
      <c r="BE265" s="235"/>
      <c r="BF265" s="235"/>
      <c r="BG265" s="235"/>
      <c r="BH265" s="235"/>
      <c r="BI265" s="235"/>
      <c r="BJ265" s="235"/>
      <c r="BK265" s="235"/>
    </row>
    <row r="266" spans="55:63">
      <c r="BC266" s="235"/>
      <c r="BD266" s="235"/>
      <c r="BE266" s="235"/>
      <c r="BF266" s="235"/>
      <c r="BG266" s="235"/>
      <c r="BH266" s="235"/>
      <c r="BI266" s="235"/>
      <c r="BJ266" s="235"/>
      <c r="BK266" s="235"/>
    </row>
    <row r="267" spans="55:63">
      <c r="BC267" s="235"/>
      <c r="BD267" s="235"/>
      <c r="BE267" s="235"/>
      <c r="BF267" s="235"/>
      <c r="BG267" s="235"/>
      <c r="BH267" s="235"/>
      <c r="BI267" s="235"/>
      <c r="BJ267" s="235"/>
      <c r="BK267" s="235"/>
    </row>
    <row r="268" spans="55:63">
      <c r="BC268" s="235"/>
      <c r="BD268" s="235"/>
      <c r="BE268" s="235"/>
      <c r="BF268" s="235"/>
      <c r="BG268" s="235"/>
      <c r="BH268" s="235"/>
      <c r="BI268" s="235"/>
      <c r="BJ268" s="235"/>
      <c r="BK268" s="235"/>
    </row>
    <row r="269" spans="55:63">
      <c r="BC269" s="235"/>
      <c r="BD269" s="235"/>
      <c r="BE269" s="235"/>
      <c r="BF269" s="235"/>
      <c r="BG269" s="235"/>
      <c r="BH269" s="235"/>
      <c r="BI269" s="235"/>
      <c r="BJ269" s="235"/>
      <c r="BK269" s="235"/>
    </row>
    <row r="270" spans="55:63">
      <c r="BC270" s="235"/>
      <c r="BD270" s="235"/>
      <c r="BE270" s="235"/>
      <c r="BF270" s="235"/>
      <c r="BG270" s="235"/>
      <c r="BH270" s="235"/>
      <c r="BI270" s="235"/>
      <c r="BJ270" s="235"/>
      <c r="BK270" s="235"/>
    </row>
    <row r="271" spans="55:63">
      <c r="BC271" s="235"/>
      <c r="BD271" s="235"/>
      <c r="BE271" s="235"/>
      <c r="BF271" s="235"/>
      <c r="BG271" s="235"/>
      <c r="BH271" s="235"/>
      <c r="BI271" s="235"/>
      <c r="BJ271" s="235"/>
      <c r="BK271" s="235"/>
    </row>
    <row r="272" spans="55:63">
      <c r="BC272" s="235"/>
      <c r="BD272" s="235"/>
      <c r="BE272" s="235"/>
      <c r="BF272" s="235"/>
      <c r="BG272" s="235"/>
      <c r="BH272" s="235"/>
      <c r="BI272" s="235"/>
      <c r="BJ272" s="235"/>
      <c r="BK272" s="235"/>
    </row>
    <row r="273" spans="55:63">
      <c r="BC273" s="235"/>
      <c r="BD273" s="235"/>
      <c r="BE273" s="235"/>
      <c r="BF273" s="235"/>
      <c r="BG273" s="235"/>
      <c r="BH273" s="235"/>
      <c r="BI273" s="235"/>
      <c r="BJ273" s="235"/>
      <c r="BK273" s="235"/>
    </row>
    <row r="274" spans="55:63">
      <c r="BC274" s="235"/>
      <c r="BD274" s="235"/>
      <c r="BE274" s="235"/>
      <c r="BF274" s="235"/>
      <c r="BG274" s="235"/>
      <c r="BH274" s="235"/>
      <c r="BI274" s="235"/>
      <c r="BJ274" s="235"/>
      <c r="BK274" s="235"/>
    </row>
    <row r="275" spans="55:63">
      <c r="BC275" s="235"/>
      <c r="BD275" s="235"/>
      <c r="BE275" s="235"/>
      <c r="BF275" s="235"/>
      <c r="BG275" s="235"/>
      <c r="BH275" s="235"/>
      <c r="BI275" s="235"/>
      <c r="BJ275" s="235"/>
      <c r="BK275" s="235"/>
    </row>
    <row r="276" spans="55:63">
      <c r="BC276" s="235"/>
      <c r="BD276" s="235"/>
      <c r="BE276" s="235"/>
      <c r="BF276" s="235"/>
      <c r="BG276" s="235"/>
      <c r="BH276" s="235"/>
      <c r="BI276" s="235"/>
      <c r="BJ276" s="235"/>
      <c r="BK276" s="235"/>
    </row>
    <row r="277" spans="55:63">
      <c r="BC277" s="235"/>
      <c r="BD277" s="235"/>
      <c r="BE277" s="235"/>
      <c r="BF277" s="235"/>
      <c r="BG277" s="235"/>
      <c r="BH277" s="235"/>
      <c r="BI277" s="235"/>
      <c r="BJ277" s="235"/>
      <c r="BK277" s="235"/>
    </row>
    <row r="278" spans="55:63">
      <c r="BC278" s="235"/>
      <c r="BD278" s="235"/>
      <c r="BE278" s="235"/>
      <c r="BF278" s="235"/>
      <c r="BG278" s="235"/>
      <c r="BH278" s="235"/>
      <c r="BI278" s="235"/>
      <c r="BJ278" s="235"/>
      <c r="BK278" s="235"/>
    </row>
    <row r="279" spans="55:63">
      <c r="BC279" s="235"/>
      <c r="BD279" s="235"/>
      <c r="BE279" s="235"/>
      <c r="BF279" s="235"/>
      <c r="BG279" s="235"/>
      <c r="BH279" s="235"/>
      <c r="BI279" s="235"/>
      <c r="BJ279" s="235"/>
      <c r="BK279" s="235"/>
    </row>
    <row r="280" spans="55:63">
      <c r="BC280" s="235"/>
      <c r="BD280" s="235"/>
      <c r="BE280" s="235"/>
      <c r="BF280" s="235"/>
      <c r="BG280" s="235"/>
      <c r="BH280" s="235"/>
      <c r="BI280" s="235"/>
      <c r="BJ280" s="235"/>
      <c r="BK280" s="235"/>
    </row>
    <row r="281" spans="55:63">
      <c r="BC281" s="235"/>
      <c r="BD281" s="235"/>
      <c r="BE281" s="235"/>
      <c r="BF281" s="235"/>
      <c r="BG281" s="235"/>
      <c r="BH281" s="235"/>
      <c r="BI281" s="235"/>
      <c r="BJ281" s="235"/>
      <c r="BK281" s="235"/>
    </row>
    <row r="282" spans="55:63">
      <c r="BC282" s="235"/>
      <c r="BD282" s="235"/>
      <c r="BE282" s="235"/>
      <c r="BF282" s="235"/>
      <c r="BG282" s="235"/>
      <c r="BH282" s="235"/>
      <c r="BI282" s="235"/>
      <c r="BJ282" s="235"/>
      <c r="BK282" s="235"/>
    </row>
    <row r="283" spans="55:63">
      <c r="BC283" s="235"/>
      <c r="BD283" s="235"/>
      <c r="BE283" s="235"/>
      <c r="BF283" s="235"/>
      <c r="BG283" s="235"/>
      <c r="BH283" s="235"/>
      <c r="BI283" s="235"/>
      <c r="BJ283" s="235"/>
      <c r="BK283" s="235"/>
    </row>
    <row r="284" spans="55:63">
      <c r="BC284" s="235"/>
      <c r="BD284" s="235"/>
      <c r="BE284" s="235"/>
      <c r="BF284" s="235"/>
      <c r="BG284" s="235"/>
      <c r="BH284" s="235"/>
      <c r="BI284" s="235"/>
      <c r="BJ284" s="235"/>
      <c r="BK284" s="235"/>
    </row>
    <row r="285" spans="55:63">
      <c r="BC285" s="235"/>
      <c r="BD285" s="235"/>
      <c r="BE285" s="235"/>
      <c r="BF285" s="235"/>
      <c r="BG285" s="235"/>
      <c r="BH285" s="235"/>
      <c r="BI285" s="235"/>
      <c r="BJ285" s="235"/>
      <c r="BK285" s="235"/>
    </row>
    <row r="286" spans="55:63">
      <c r="BC286" s="235"/>
      <c r="BD286" s="235"/>
      <c r="BE286" s="235"/>
      <c r="BF286" s="235"/>
      <c r="BG286" s="235"/>
      <c r="BH286" s="235"/>
      <c r="BI286" s="235"/>
      <c r="BJ286" s="235"/>
      <c r="BK286" s="235"/>
    </row>
  </sheetData>
  <sheetProtection formatCells="0"/>
  <protectedRanges>
    <protectedRange sqref="BH4:BH9" name="location_1_2"/>
    <protectedRange sqref="BD6:BE9 BG6:BG9 BD4:BE4 BG4" name="location_1"/>
  </protectedRanges>
  <mergeCells count="122">
    <mergeCell ref="A1:M1"/>
    <mergeCell ref="A3:B3"/>
    <mergeCell ref="C3:K3"/>
    <mergeCell ref="A4:B4"/>
    <mergeCell ref="C4:D4"/>
    <mergeCell ref="F4:K4"/>
    <mergeCell ref="A5:B5"/>
    <mergeCell ref="C5:D5"/>
    <mergeCell ref="F5:G5"/>
    <mergeCell ref="I5:K5"/>
    <mergeCell ref="A6:B6"/>
    <mergeCell ref="C6:D6"/>
    <mergeCell ref="F6:G6"/>
    <mergeCell ref="I6:K6"/>
    <mergeCell ref="A7:B7"/>
    <mergeCell ref="C7:D7"/>
    <mergeCell ref="F7:G7"/>
    <mergeCell ref="I7:K7"/>
    <mergeCell ref="A8:B8"/>
    <mergeCell ref="C8:D8"/>
    <mergeCell ref="F8:G8"/>
    <mergeCell ref="I8:K8"/>
    <mergeCell ref="A9:B9"/>
    <mergeCell ref="C9:G9"/>
    <mergeCell ref="I9:M9"/>
    <mergeCell ref="B10:C10"/>
    <mergeCell ref="D10:G10"/>
    <mergeCell ref="H10:I10"/>
    <mergeCell ref="K10:L10"/>
    <mergeCell ref="B11:C11"/>
    <mergeCell ref="D11:G11"/>
    <mergeCell ref="H11:I11"/>
    <mergeCell ref="K11:L11"/>
    <mergeCell ref="B12:C12"/>
    <mergeCell ref="D12:G12"/>
    <mergeCell ref="H12:I12"/>
    <mergeCell ref="K12:L12"/>
    <mergeCell ref="B13:C13"/>
    <mergeCell ref="D13:G13"/>
    <mergeCell ref="H13:I13"/>
    <mergeCell ref="K13:L13"/>
    <mergeCell ref="B14:C14"/>
    <mergeCell ref="D14:G14"/>
    <mergeCell ref="H14:I14"/>
    <mergeCell ref="K14:L14"/>
    <mergeCell ref="B15:C15"/>
    <mergeCell ref="D15:G15"/>
    <mergeCell ref="H15:I15"/>
    <mergeCell ref="K15:L15"/>
    <mergeCell ref="B16:C16"/>
    <mergeCell ref="D16:G16"/>
    <mergeCell ref="H16:I16"/>
    <mergeCell ref="K16:L16"/>
    <mergeCell ref="D17:E17"/>
    <mergeCell ref="F17:G17"/>
    <mergeCell ref="H17:I17"/>
    <mergeCell ref="K17:L17"/>
    <mergeCell ref="D18:E18"/>
    <mergeCell ref="F18:G18"/>
    <mergeCell ref="H18:I18"/>
    <mergeCell ref="K18:L18"/>
    <mergeCell ref="D19:E19"/>
    <mergeCell ref="F19:G19"/>
    <mergeCell ref="H19:I19"/>
    <mergeCell ref="K19:L19"/>
    <mergeCell ref="D20:E20"/>
    <mergeCell ref="F20:G20"/>
    <mergeCell ref="H20:I20"/>
    <mergeCell ref="K20:L20"/>
    <mergeCell ref="D21:E21"/>
    <mergeCell ref="F21:G21"/>
    <mergeCell ref="H21:I21"/>
    <mergeCell ref="K21:L21"/>
    <mergeCell ref="D22:E22"/>
    <mergeCell ref="F22:G22"/>
    <mergeCell ref="H22:I22"/>
    <mergeCell ref="K22:L22"/>
    <mergeCell ref="E23:G23"/>
    <mergeCell ref="H23:I23"/>
    <mergeCell ref="K23:L23"/>
    <mergeCell ref="E24:G24"/>
    <mergeCell ref="H24:I24"/>
    <mergeCell ref="K24:L24"/>
    <mergeCell ref="E25:G25"/>
    <mergeCell ref="H25:I25"/>
    <mergeCell ref="K25:L25"/>
    <mergeCell ref="E26:G26"/>
    <mergeCell ref="H26:I26"/>
    <mergeCell ref="K26:L26"/>
    <mergeCell ref="E27:G27"/>
    <mergeCell ref="H27:I27"/>
    <mergeCell ref="K27:L27"/>
    <mergeCell ref="E28:G28"/>
    <mergeCell ref="H28:I28"/>
    <mergeCell ref="K28:L28"/>
    <mergeCell ref="E29:G29"/>
    <mergeCell ref="H29:I29"/>
    <mergeCell ref="K29:L29"/>
    <mergeCell ref="E30:G30"/>
    <mergeCell ref="H30:I30"/>
    <mergeCell ref="K30:L30"/>
    <mergeCell ref="E31:G31"/>
    <mergeCell ref="H31:I31"/>
    <mergeCell ref="K31:L31"/>
    <mergeCell ref="E32:G32"/>
    <mergeCell ref="H32:I32"/>
    <mergeCell ref="K32:L32"/>
    <mergeCell ref="B33:M33"/>
    <mergeCell ref="B34:M34"/>
    <mergeCell ref="B35:M35"/>
    <mergeCell ref="B36:M36"/>
    <mergeCell ref="B37:M37"/>
    <mergeCell ref="B38:M38"/>
    <mergeCell ref="A39:M39"/>
    <mergeCell ref="A40:M40"/>
    <mergeCell ref="A10:A16"/>
    <mergeCell ref="A17:A21"/>
    <mergeCell ref="A23:A29"/>
    <mergeCell ref="A33:A34"/>
    <mergeCell ref="A35:A36"/>
    <mergeCell ref="A37:A38"/>
    <mergeCell ref="L3:M8"/>
  </mergeCells>
  <dataValidations count="13">
    <dataValidation type="custom" allowBlank="1" showInputMessage="1" showErrorMessage="1" sqref="C3:K3">
      <formula1>$BC$4:$BC$21</formula1>
    </dataValidation>
    <dataValidation type="textLength" operator="between" allowBlank="1" showInputMessage="1" showErrorMessage="1" sqref="BD4:BE4 BG4 BG6:BG9 BD6:BE9">
      <formula1>0</formula1>
      <formula2>10</formula2>
    </dataValidation>
    <dataValidation type="date" operator="between" allowBlank="1" showInputMessage="1" showErrorMessage="1" promptTitle="此栏根据身份证号码自动获取，不用填写。" sqref="F5:G5">
      <formula1>7306</formula1>
      <formula2>73051</formula2>
    </dataValidation>
    <dataValidation type="list" allowBlank="1" showInputMessage="1" showErrorMessage="1" sqref="C6:D6">
      <formula1>$BD$4:$BD$8</formula1>
    </dataValidation>
    <dataValidation type="list" allowBlank="1" showInputMessage="1" showErrorMessage="1" sqref="F6:G6">
      <formula1>$BE$4:$BE$8</formula1>
    </dataValidation>
    <dataValidation type="list" allowBlank="1" showInputMessage="1" showErrorMessage="1" sqref="I6:K6">
      <formula1>$BF$4:$BF$59</formula1>
    </dataValidation>
    <dataValidation type="date" operator="between" allowBlank="1" showInputMessage="1" showErrorMessage="1" error="请按“年年年年-月月-日日”格式填写，如“2019-01-09”，谢谢！" prompt="请按“年年年年-月月-日日”格式填写，如“2019-01-09”，谢谢！" sqref="F7:G7 B18:C22 B24:C32">
      <formula1>7306</formula1>
      <formula2>73051</formula2>
    </dataValidation>
    <dataValidation type="list" allowBlank="1" showInputMessage="1" showErrorMessage="1" sqref="C8:D8 F8:G8 J18:J22">
      <formula1>$BH$4:$BH$9</formula1>
    </dataValidation>
    <dataValidation type="list" allowBlank="1" showInputMessage="1" showErrorMessage="1" sqref="M18:M22">
      <formula1>$BG$4:$BG$5</formula1>
    </dataValidation>
    <dataValidation type="list" allowBlank="1" showInputMessage="1" showErrorMessage="1" sqref="H18:I22">
      <formula1>$BK$4:$BK$113</formula1>
    </dataValidation>
    <dataValidation type="list" allowBlank="1" showInputMessage="1" showErrorMessage="1" sqref="B11:C16">
      <formula1>$BJ$4:$BJ$5</formula1>
    </dataValidation>
    <dataValidation type="list" allowBlank="1" showInputMessage="1" showErrorMessage="1" sqref="K18:L22">
      <formula1>$BI$4:$BI$5</formula1>
    </dataValidation>
    <dataValidation type="textLength" operator="between" allowBlank="1" showInputMessage="1" showErrorMessage="1" errorTitle="请输入11位手机号码" error="请输入11位手机号码" promptTitle="请输入11位手机号码" prompt="请输入11位手机号码" sqref="I7:K8">
      <formula1>11</formula1>
      <formula2>11</formula2>
    </dataValidation>
  </dataValidations>
  <pageMargins left="0.236220472440945" right="0.236220472440945" top="0.314583333333333" bottom="0.156944444444444" header="0.236111111111111" footer="0.156944444444444"/>
  <pageSetup paperSize="9" scale="64" fitToHeight="0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6"/>
  <sheetViews>
    <sheetView workbookViewId="0">
      <selection activeCell="F42" sqref="F42"/>
    </sheetView>
  </sheetViews>
  <sheetFormatPr defaultColWidth="9" defaultRowHeight="13.5"/>
  <cols>
    <col min="1" max="1" width="6.25" style="71" customWidth="1"/>
    <col min="2" max="2" width="8.03333333333333" style="71" customWidth="1"/>
    <col min="3" max="3" width="13.0333333333333" style="71" customWidth="1"/>
    <col min="4" max="4" width="14.2833333333333" style="71" customWidth="1"/>
    <col min="5" max="5" width="12.625" style="71" customWidth="1"/>
    <col min="6" max="6" width="16.25" style="72" customWidth="1"/>
    <col min="7" max="7" width="7.375" style="71" customWidth="1"/>
    <col min="8" max="8" width="14.1083333333333" style="71" customWidth="1"/>
    <col min="9" max="9" width="16" style="71" customWidth="1"/>
    <col min="10" max="10" width="8.25" style="71" customWidth="1"/>
    <col min="11" max="11" width="14.275" style="71" customWidth="1"/>
    <col min="12" max="12" width="13.1666666666667" style="71" customWidth="1"/>
    <col min="13" max="13" width="16.125" style="71" customWidth="1"/>
    <col min="14" max="14" width="24.8166666666667" style="71" customWidth="1"/>
    <col min="15" max="15" width="6.5" style="71" customWidth="1"/>
    <col min="16" max="16" width="16.375" style="73" hidden="1" customWidth="1"/>
    <col min="17" max="17" width="16" style="71" hidden="1" customWidth="1"/>
    <col min="18" max="18" width="23.875" style="74" customWidth="1"/>
    <col min="19" max="19" width="9" style="71" customWidth="1"/>
    <col min="20" max="234" width="9" style="71"/>
    <col min="235" max="16384" width="9" style="75"/>
  </cols>
  <sheetData>
    <row r="1" ht="51" customHeight="1" spans="1:14">
      <c r="A1" s="76" t="s">
        <v>286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ht="21" customHeight="1" spans="2:14"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ht="40" customHeight="1" spans="1:18">
      <c r="A3" s="79" t="s">
        <v>49</v>
      </c>
      <c r="B3" s="79"/>
      <c r="C3" s="79"/>
      <c r="D3" s="80" t="str">
        <f>IF(报名表!C4="","",报名表!C4)</f>
        <v/>
      </c>
      <c r="E3" s="80"/>
      <c r="F3" s="79" t="s">
        <v>287</v>
      </c>
      <c r="G3" s="80" t="str">
        <f>IF(报名表!I7="","",报名表!I7)</f>
        <v/>
      </c>
      <c r="H3" s="80"/>
      <c r="I3" s="79" t="s">
        <v>2</v>
      </c>
      <c r="J3" s="119" t="str">
        <f>IF(报名表!C3="","",报名表!C3)</f>
        <v/>
      </c>
      <c r="K3" s="120"/>
      <c r="L3" s="89"/>
      <c r="M3" s="121" t="s">
        <v>288</v>
      </c>
      <c r="N3" s="122"/>
      <c r="R3" s="144"/>
    </row>
    <row r="4" ht="43" customHeight="1" spans="1:18">
      <c r="A4" s="81" t="s">
        <v>289</v>
      </c>
      <c r="B4" s="82" t="s">
        <v>290</v>
      </c>
      <c r="C4" s="83"/>
      <c r="D4" s="84"/>
      <c r="E4" s="84"/>
      <c r="F4" s="84"/>
      <c r="G4" s="84"/>
      <c r="H4" s="84"/>
      <c r="I4" s="123" t="s">
        <v>291</v>
      </c>
      <c r="J4" s="124"/>
      <c r="K4" s="124"/>
      <c r="L4" s="124"/>
      <c r="M4" s="124"/>
      <c r="N4" s="124"/>
      <c r="R4" s="144"/>
    </row>
    <row r="5" ht="37" customHeight="1" spans="1:18">
      <c r="A5" s="85"/>
      <c r="B5" s="86" t="s">
        <v>292</v>
      </c>
      <c r="C5" s="87" t="s">
        <v>104</v>
      </c>
      <c r="D5" s="86"/>
      <c r="E5" s="88" t="s">
        <v>105</v>
      </c>
      <c r="F5" s="87"/>
      <c r="G5" s="87"/>
      <c r="H5" s="86"/>
      <c r="I5" s="88" t="s">
        <v>106</v>
      </c>
      <c r="J5" s="86"/>
      <c r="K5" s="79" t="s">
        <v>107</v>
      </c>
      <c r="L5" s="121" t="s">
        <v>293</v>
      </c>
      <c r="M5" s="125" t="s">
        <v>294</v>
      </c>
      <c r="N5" s="126"/>
      <c r="R5" s="145"/>
    </row>
    <row r="6" ht="29" customHeight="1" spans="1:16">
      <c r="A6" s="85"/>
      <c r="B6" s="86"/>
      <c r="C6" s="89" t="str">
        <f>IF(报名表!B11="","",报名表!B11)</f>
        <v/>
      </c>
      <c r="D6" s="80"/>
      <c r="E6" s="80" t="str">
        <f>IF(报名表!D11="","",报名表!D11)</f>
        <v/>
      </c>
      <c r="F6" s="80"/>
      <c r="G6" s="80"/>
      <c r="H6" s="80"/>
      <c r="I6" s="80" t="str">
        <f>IF(报名表!H11="","",报名表!H11)</f>
        <v/>
      </c>
      <c r="J6" s="80"/>
      <c r="K6" s="80" t="str">
        <f>IF(报名表!J11="","",报名表!J11)</f>
        <v/>
      </c>
      <c r="L6" s="84"/>
      <c r="M6" s="127"/>
      <c r="N6" s="128"/>
      <c r="P6" s="73" t="str">
        <f t="shared" ref="P6:P11" si="0">C6&amp;L6</f>
        <v/>
      </c>
    </row>
    <row r="7" ht="29" customHeight="1" spans="1:16">
      <c r="A7" s="85"/>
      <c r="B7" s="86"/>
      <c r="C7" s="89" t="str">
        <f>IF(报名表!B12="","",报名表!B12)</f>
        <v/>
      </c>
      <c r="D7" s="80"/>
      <c r="E7" s="80" t="str">
        <f>IF(报名表!D12="","",报名表!D12)</f>
        <v/>
      </c>
      <c r="F7" s="80"/>
      <c r="G7" s="80"/>
      <c r="H7" s="80"/>
      <c r="I7" s="80" t="str">
        <f>IF(报名表!H12="","",报名表!H12)</f>
        <v/>
      </c>
      <c r="J7" s="80"/>
      <c r="K7" s="80" t="str">
        <f>IF(报名表!J12="","",报名表!J12)</f>
        <v/>
      </c>
      <c r="L7" s="84"/>
      <c r="M7" s="127"/>
      <c r="N7" s="128"/>
      <c r="P7" s="73" t="str">
        <f t="shared" si="0"/>
        <v/>
      </c>
    </row>
    <row r="8" ht="29" customHeight="1" spans="1:16">
      <c r="A8" s="85"/>
      <c r="B8" s="86"/>
      <c r="C8" s="89" t="str">
        <f>IF(报名表!B13="","",报名表!B13)</f>
        <v/>
      </c>
      <c r="D8" s="80"/>
      <c r="E8" s="80" t="str">
        <f>IF(报名表!D13="","",报名表!D13)</f>
        <v/>
      </c>
      <c r="F8" s="80"/>
      <c r="G8" s="80"/>
      <c r="H8" s="80"/>
      <c r="I8" s="80" t="str">
        <f>IF(报名表!H13="","",报名表!H13)</f>
        <v/>
      </c>
      <c r="J8" s="80"/>
      <c r="K8" s="80" t="str">
        <f>IF(报名表!J13="","",报名表!J13)</f>
        <v/>
      </c>
      <c r="L8" s="84"/>
      <c r="M8" s="127"/>
      <c r="N8" s="128"/>
      <c r="P8" s="73" t="str">
        <f t="shared" si="0"/>
        <v/>
      </c>
    </row>
    <row r="9" ht="29" customHeight="1" spans="1:16">
      <c r="A9" s="85"/>
      <c r="B9" s="86"/>
      <c r="C9" s="89" t="str">
        <f>IF(报名表!B14="","",报名表!B14)</f>
        <v/>
      </c>
      <c r="D9" s="80"/>
      <c r="E9" s="80" t="str">
        <f>IF(报名表!D14="","",报名表!D14)</f>
        <v/>
      </c>
      <c r="F9" s="80"/>
      <c r="G9" s="80"/>
      <c r="H9" s="80"/>
      <c r="I9" s="80" t="str">
        <f>IF(报名表!H14="","",报名表!H14)</f>
        <v/>
      </c>
      <c r="J9" s="80"/>
      <c r="K9" s="80" t="str">
        <f>IF(报名表!J14="","",报名表!J14)</f>
        <v/>
      </c>
      <c r="L9" s="84"/>
      <c r="M9" s="127"/>
      <c r="N9" s="128"/>
      <c r="P9" s="73" t="str">
        <f t="shared" si="0"/>
        <v/>
      </c>
    </row>
    <row r="10" ht="29" customHeight="1" spans="1:16">
      <c r="A10" s="85"/>
      <c r="B10" s="86"/>
      <c r="C10" s="89" t="str">
        <f>IF(报名表!B15="","",报名表!B15)</f>
        <v/>
      </c>
      <c r="D10" s="80"/>
      <c r="E10" s="80" t="str">
        <f>IF(报名表!D15="","",报名表!D15)</f>
        <v/>
      </c>
      <c r="F10" s="80"/>
      <c r="G10" s="80"/>
      <c r="H10" s="80"/>
      <c r="I10" s="80" t="str">
        <f>IF(报名表!H15="","",报名表!H15)</f>
        <v/>
      </c>
      <c r="J10" s="80"/>
      <c r="K10" s="80" t="str">
        <f>IF(报名表!J15="","",报名表!J15)</f>
        <v/>
      </c>
      <c r="L10" s="84"/>
      <c r="M10" s="127"/>
      <c r="N10" s="128"/>
      <c r="P10" s="73" t="str">
        <f t="shared" si="0"/>
        <v/>
      </c>
    </row>
    <row r="11" ht="29" customHeight="1" spans="1:16">
      <c r="A11" s="85"/>
      <c r="B11" s="86"/>
      <c r="C11" s="89" t="str">
        <f>IF(报名表!B16="","",报名表!B16)</f>
        <v/>
      </c>
      <c r="D11" s="80"/>
      <c r="E11" s="80" t="str">
        <f>IF(报名表!D16="","",报名表!D16)</f>
        <v/>
      </c>
      <c r="F11" s="80"/>
      <c r="G11" s="80"/>
      <c r="H11" s="80"/>
      <c r="I11" s="80" t="str">
        <f>IF(报名表!H16="","",报名表!H16)</f>
        <v/>
      </c>
      <c r="J11" s="80"/>
      <c r="K11" s="80" t="str">
        <f>IF(报名表!J16="","",报名表!J16)</f>
        <v/>
      </c>
      <c r="L11" s="84"/>
      <c r="M11" s="127"/>
      <c r="N11" s="128"/>
      <c r="P11" s="73" t="str">
        <f t="shared" si="0"/>
        <v/>
      </c>
    </row>
    <row r="12" ht="40" customHeight="1" spans="1:14">
      <c r="A12" s="85"/>
      <c r="B12" s="86" t="s">
        <v>295</v>
      </c>
      <c r="C12" s="79" t="s">
        <v>128</v>
      </c>
      <c r="D12" s="79"/>
      <c r="E12" s="79" t="s">
        <v>106</v>
      </c>
      <c r="F12" s="79"/>
      <c r="G12" s="87" t="s">
        <v>129</v>
      </c>
      <c r="H12" s="86"/>
      <c r="I12" s="79" t="s">
        <v>130</v>
      </c>
      <c r="J12" s="79" t="s">
        <v>131</v>
      </c>
      <c r="K12" s="79"/>
      <c r="L12" s="79" t="s">
        <v>132</v>
      </c>
      <c r="M12" s="121" t="s">
        <v>296</v>
      </c>
      <c r="N12" s="129" t="s">
        <v>297</v>
      </c>
    </row>
    <row r="13" ht="29" customHeight="1" spans="1:14">
      <c r="A13" s="85"/>
      <c r="B13" s="86"/>
      <c r="C13" s="90" t="str">
        <f>IF(报名表!D18="","",报名表!D18)</f>
        <v/>
      </c>
      <c r="D13" s="90"/>
      <c r="E13" s="80" t="str">
        <f>IF(报名表!F18="","",报名表!F18)</f>
        <v/>
      </c>
      <c r="F13" s="80"/>
      <c r="G13" s="80" t="str">
        <f>IF(报名表!H18="","",报名表!H18)</f>
        <v/>
      </c>
      <c r="H13" s="80"/>
      <c r="I13" s="80" t="str">
        <f>IF(报名表!J18="","",报名表!J18)</f>
        <v/>
      </c>
      <c r="J13" s="80" t="str">
        <f>IF(报名表!K18="","",报名表!K18)</f>
        <v/>
      </c>
      <c r="K13" s="80"/>
      <c r="L13" s="80" t="str">
        <f>IF(报名表!M18="","",报名表!M18)</f>
        <v/>
      </c>
      <c r="M13" s="84"/>
      <c r="N13" s="130"/>
    </row>
    <row r="14" ht="29" customHeight="1" spans="1:14">
      <c r="A14" s="85"/>
      <c r="B14" s="86"/>
      <c r="C14" s="90" t="str">
        <f>IF(报名表!D19="","",报名表!D19)</f>
        <v/>
      </c>
      <c r="D14" s="90"/>
      <c r="E14" s="80" t="str">
        <f>IF(报名表!F19="","",报名表!F19)</f>
        <v/>
      </c>
      <c r="F14" s="80"/>
      <c r="G14" s="80" t="str">
        <f>IF(报名表!H19="","",报名表!H19)</f>
        <v/>
      </c>
      <c r="H14" s="80"/>
      <c r="I14" s="80" t="str">
        <f>IF(报名表!J19="","",报名表!J19)</f>
        <v/>
      </c>
      <c r="J14" s="80" t="str">
        <f>IF(报名表!K19="","",报名表!K19)</f>
        <v/>
      </c>
      <c r="K14" s="80"/>
      <c r="L14" s="80" t="str">
        <f>IF(报名表!M19="","",报名表!M19)</f>
        <v/>
      </c>
      <c r="M14" s="84"/>
      <c r="N14" s="130"/>
    </row>
    <row r="15" ht="29" customHeight="1" spans="1:14">
      <c r="A15" s="85"/>
      <c r="B15" s="86"/>
      <c r="C15" s="90" t="str">
        <f>IF(报名表!D20="","",报名表!D20)</f>
        <v/>
      </c>
      <c r="D15" s="90"/>
      <c r="E15" s="80" t="str">
        <f>IF(报名表!F20="","",报名表!F20)</f>
        <v/>
      </c>
      <c r="F15" s="80"/>
      <c r="G15" s="80" t="str">
        <f>IF(报名表!H20="","",报名表!H20)</f>
        <v/>
      </c>
      <c r="H15" s="80"/>
      <c r="I15" s="80" t="str">
        <f>IF(报名表!J20="","",报名表!J20)</f>
        <v/>
      </c>
      <c r="J15" s="80" t="str">
        <f>IF(报名表!K20="","",报名表!K20)</f>
        <v/>
      </c>
      <c r="K15" s="80"/>
      <c r="L15" s="80" t="str">
        <f>IF(报名表!M20="","",报名表!M20)</f>
        <v/>
      </c>
      <c r="M15" s="113"/>
      <c r="N15" s="130"/>
    </row>
    <row r="16" ht="29" customHeight="1" spans="1:14">
      <c r="A16" s="85"/>
      <c r="B16" s="86"/>
      <c r="C16" s="90" t="str">
        <f>IF(报名表!D21="","",报名表!D21)</f>
        <v/>
      </c>
      <c r="D16" s="90"/>
      <c r="E16" s="80" t="str">
        <f>IF(报名表!F21="","",报名表!F21)</f>
        <v/>
      </c>
      <c r="F16" s="80"/>
      <c r="G16" s="80" t="str">
        <f>IF(报名表!H21="","",报名表!H21)</f>
        <v/>
      </c>
      <c r="H16" s="80"/>
      <c r="I16" s="80" t="str">
        <f>IF(报名表!J21="","",报名表!J21)</f>
        <v/>
      </c>
      <c r="J16" s="80" t="str">
        <f>IF(报名表!K21="","",报名表!K21)</f>
        <v/>
      </c>
      <c r="K16" s="80"/>
      <c r="L16" s="80" t="str">
        <f>IF(报名表!M21="","",报名表!M21)</f>
        <v/>
      </c>
      <c r="M16" s="113"/>
      <c r="N16" s="130"/>
    </row>
    <row r="17" ht="29" customHeight="1" spans="1:14">
      <c r="A17" s="85"/>
      <c r="B17" s="86"/>
      <c r="C17" s="90" t="str">
        <f>IF(报名表!D22="","",报名表!D22)</f>
        <v/>
      </c>
      <c r="D17" s="90"/>
      <c r="E17" s="80" t="str">
        <f>IF(报名表!F22="","",报名表!F22)</f>
        <v/>
      </c>
      <c r="F17" s="80"/>
      <c r="G17" s="80" t="str">
        <f>IF(报名表!H22="","",报名表!H22)</f>
        <v/>
      </c>
      <c r="H17" s="80"/>
      <c r="I17" s="80" t="str">
        <f>IF(报名表!J22="","",报名表!J22)</f>
        <v/>
      </c>
      <c r="J17" s="80" t="str">
        <f>IF(报名表!K22="","",报名表!K22)</f>
        <v/>
      </c>
      <c r="K17" s="80"/>
      <c r="L17" s="80" t="str">
        <f>IF(报名表!M22="","",报名表!M22)</f>
        <v/>
      </c>
      <c r="M17" s="113"/>
      <c r="N17" s="130"/>
    </row>
    <row r="18" ht="31.5" customHeight="1" spans="1:14">
      <c r="A18" s="85"/>
      <c r="B18" s="86" t="s">
        <v>298</v>
      </c>
      <c r="C18" s="91" t="s">
        <v>299</v>
      </c>
      <c r="D18" s="91"/>
      <c r="E18" s="91"/>
      <c r="F18" s="91"/>
      <c r="G18" s="91"/>
      <c r="H18" s="91"/>
      <c r="I18" s="91"/>
      <c r="J18" s="91"/>
      <c r="K18" s="131" t="s">
        <v>300</v>
      </c>
      <c r="L18" s="131"/>
      <c r="M18" s="131"/>
      <c r="N18" s="131"/>
    </row>
    <row r="19" ht="31.5" customHeight="1" spans="1:14">
      <c r="A19" s="85"/>
      <c r="B19" s="86"/>
      <c r="C19" s="86" t="s">
        <v>147</v>
      </c>
      <c r="D19" s="79"/>
      <c r="E19" s="79"/>
      <c r="F19" s="79" t="s">
        <v>148</v>
      </c>
      <c r="G19" s="79"/>
      <c r="H19" s="92" t="s">
        <v>126</v>
      </c>
      <c r="I19" s="92" t="s">
        <v>127</v>
      </c>
      <c r="J19" s="79" t="s">
        <v>146</v>
      </c>
      <c r="K19" s="132" t="s">
        <v>301</v>
      </c>
      <c r="L19" s="132" t="s">
        <v>302</v>
      </c>
      <c r="M19" s="121" t="s">
        <v>146</v>
      </c>
      <c r="N19" s="121" t="s">
        <v>109</v>
      </c>
    </row>
    <row r="20" ht="29" customHeight="1" spans="1:14">
      <c r="A20" s="85"/>
      <c r="B20" s="86"/>
      <c r="C20" s="89" t="str">
        <f>IF(报名表!E24="","",报名表!E24)</f>
        <v/>
      </c>
      <c r="D20" s="80"/>
      <c r="E20" s="80"/>
      <c r="F20" s="80" t="str">
        <f>IF(报名表!H24="","",报名表!H24)</f>
        <v/>
      </c>
      <c r="G20" s="80"/>
      <c r="H20" s="93" t="str">
        <f>IF(报名表!B24="","",报名表!B24)</f>
        <v/>
      </c>
      <c r="I20" s="93" t="str">
        <f>IF(报名表!C24="","",报名表!C24)</f>
        <v/>
      </c>
      <c r="J20" s="133" t="str">
        <f>报名表!D24</f>
        <v/>
      </c>
      <c r="K20" s="134"/>
      <c r="L20" s="134"/>
      <c r="M20" s="135" t="str">
        <f>IF(DATEDIF(K20,L20,"D")/365=0,"",ROUND(DATEDIF(K20,L20,"D")/365,1))</f>
        <v/>
      </c>
      <c r="N20" s="122"/>
    </row>
    <row r="21" ht="29" customHeight="1" spans="1:14">
      <c r="A21" s="85"/>
      <c r="B21" s="86"/>
      <c r="C21" s="89" t="str">
        <f>IF(报名表!E25="","",报名表!E25)</f>
        <v/>
      </c>
      <c r="D21" s="80"/>
      <c r="E21" s="80"/>
      <c r="F21" s="80" t="str">
        <f>IF(报名表!H25="","",报名表!H25)</f>
        <v/>
      </c>
      <c r="G21" s="80"/>
      <c r="H21" s="93" t="str">
        <f>IF(报名表!B25="","",报名表!B25)</f>
        <v/>
      </c>
      <c r="I21" s="93" t="str">
        <f>IF(报名表!C25="","",报名表!C25)</f>
        <v/>
      </c>
      <c r="J21" s="133" t="str">
        <f>报名表!D25</f>
        <v/>
      </c>
      <c r="K21" s="134"/>
      <c r="L21" s="134"/>
      <c r="M21" s="135" t="str">
        <f t="shared" ref="M20:M28" si="1">IF(DATEDIF(K21,L21,"D")/365=0,"",ROUND(DATEDIF(K21,L21,"D")/365,1))</f>
        <v/>
      </c>
      <c r="N21" s="122"/>
    </row>
    <row r="22" ht="29" customHeight="1" spans="1:14">
      <c r="A22" s="85"/>
      <c r="B22" s="86"/>
      <c r="C22" s="89" t="str">
        <f>IF(报名表!E26="","",报名表!E26)</f>
        <v/>
      </c>
      <c r="D22" s="80"/>
      <c r="E22" s="80"/>
      <c r="F22" s="80" t="str">
        <f>IF(报名表!H26="","",报名表!H26)</f>
        <v/>
      </c>
      <c r="G22" s="80"/>
      <c r="H22" s="93" t="str">
        <f>IF(报名表!B26="","",报名表!B26)</f>
        <v/>
      </c>
      <c r="I22" s="93" t="str">
        <f>IF(报名表!C26="","",报名表!C26)</f>
        <v/>
      </c>
      <c r="J22" s="133" t="str">
        <f>报名表!D26</f>
        <v/>
      </c>
      <c r="K22" s="136"/>
      <c r="L22" s="136"/>
      <c r="M22" s="135" t="str">
        <f t="shared" si="1"/>
        <v/>
      </c>
      <c r="N22" s="122"/>
    </row>
    <row r="23" ht="29" customHeight="1" spans="1:14">
      <c r="A23" s="85"/>
      <c r="B23" s="86"/>
      <c r="C23" s="89" t="str">
        <f>IF(报名表!E27="","",报名表!E27)</f>
        <v/>
      </c>
      <c r="D23" s="80"/>
      <c r="E23" s="80"/>
      <c r="F23" s="80" t="str">
        <f>IF(报名表!H27="","",报名表!H27)</f>
        <v/>
      </c>
      <c r="G23" s="80"/>
      <c r="H23" s="93" t="str">
        <f>IF(报名表!B27="","",报名表!B27)</f>
        <v/>
      </c>
      <c r="I23" s="93" t="str">
        <f>IF(报名表!C27="","",报名表!C27)</f>
        <v/>
      </c>
      <c r="J23" s="133" t="str">
        <f>报名表!D27</f>
        <v/>
      </c>
      <c r="K23" s="134"/>
      <c r="L23" s="134"/>
      <c r="M23" s="135" t="str">
        <f t="shared" si="1"/>
        <v/>
      </c>
      <c r="N23" s="122"/>
    </row>
    <row r="24" ht="29" customHeight="1" spans="1:14">
      <c r="A24" s="85"/>
      <c r="B24" s="86"/>
      <c r="C24" s="89" t="str">
        <f>IF(报名表!E28="","",报名表!E28)</f>
        <v/>
      </c>
      <c r="D24" s="80"/>
      <c r="E24" s="80"/>
      <c r="F24" s="80" t="str">
        <f>IF(报名表!H28="","",报名表!H28)</f>
        <v/>
      </c>
      <c r="G24" s="80"/>
      <c r="H24" s="93" t="str">
        <f>IF(报名表!B28="","",报名表!B28)</f>
        <v/>
      </c>
      <c r="I24" s="93" t="str">
        <f>IF(报名表!C28="","",报名表!C28)</f>
        <v/>
      </c>
      <c r="J24" s="133" t="str">
        <f>报名表!D28</f>
        <v/>
      </c>
      <c r="K24" s="134"/>
      <c r="L24" s="134"/>
      <c r="M24" s="135" t="str">
        <f t="shared" si="1"/>
        <v/>
      </c>
      <c r="N24" s="122"/>
    </row>
    <row r="25" ht="29" customHeight="1" spans="1:14">
      <c r="A25" s="85"/>
      <c r="B25" s="86"/>
      <c r="C25" s="89" t="str">
        <f>IF(报名表!E29="","",报名表!E29)</f>
        <v/>
      </c>
      <c r="D25" s="80"/>
      <c r="E25" s="80"/>
      <c r="F25" s="80" t="str">
        <f>IF(报名表!H29="","",报名表!H29)</f>
        <v/>
      </c>
      <c r="G25" s="80"/>
      <c r="H25" s="93" t="str">
        <f>IF(报名表!B29="","",报名表!B29)</f>
        <v/>
      </c>
      <c r="I25" s="93" t="str">
        <f>IF(报名表!C29="","",报名表!C29)</f>
        <v/>
      </c>
      <c r="J25" s="133" t="str">
        <f>报名表!D29</f>
        <v/>
      </c>
      <c r="K25" s="134"/>
      <c r="L25" s="134"/>
      <c r="M25" s="135" t="str">
        <f t="shared" si="1"/>
        <v/>
      </c>
      <c r="N25" s="122"/>
    </row>
    <row r="26" ht="29" customHeight="1" spans="1:14">
      <c r="A26" s="85"/>
      <c r="B26" s="86"/>
      <c r="C26" s="89" t="str">
        <f>IF(报名表!E30="","",报名表!E30)</f>
        <v/>
      </c>
      <c r="D26" s="80"/>
      <c r="E26" s="80"/>
      <c r="F26" s="80" t="str">
        <f>IF(报名表!H30="","",报名表!H30)</f>
        <v/>
      </c>
      <c r="G26" s="80"/>
      <c r="H26" s="93" t="str">
        <f>IF(报名表!B30="","",报名表!B30)</f>
        <v/>
      </c>
      <c r="I26" s="93" t="str">
        <f>IF(报名表!C30="","",报名表!C30)</f>
        <v/>
      </c>
      <c r="J26" s="133" t="str">
        <f>报名表!D30</f>
        <v/>
      </c>
      <c r="K26" s="134"/>
      <c r="L26" s="134"/>
      <c r="M26" s="135" t="str">
        <f t="shared" si="1"/>
        <v/>
      </c>
      <c r="N26" s="122"/>
    </row>
    <row r="27" ht="29" customHeight="1" spans="1:14">
      <c r="A27" s="85"/>
      <c r="B27" s="86"/>
      <c r="C27" s="89" t="str">
        <f>IF(报名表!E31="","",报名表!E31)</f>
        <v/>
      </c>
      <c r="D27" s="80"/>
      <c r="E27" s="80"/>
      <c r="F27" s="80" t="str">
        <f>IF(报名表!H31="","",报名表!H31)</f>
        <v/>
      </c>
      <c r="G27" s="80"/>
      <c r="H27" s="93" t="str">
        <f>IF(报名表!B31="","",报名表!B31)</f>
        <v/>
      </c>
      <c r="I27" s="93" t="str">
        <f>IF(报名表!C31="","",报名表!C31)</f>
        <v/>
      </c>
      <c r="J27" s="133" t="str">
        <f>报名表!D31</f>
        <v/>
      </c>
      <c r="K27" s="134"/>
      <c r="L27" s="134"/>
      <c r="M27" s="135" t="str">
        <f t="shared" si="1"/>
        <v/>
      </c>
      <c r="N27" s="122"/>
    </row>
    <row r="28" ht="29" customHeight="1" spans="1:14">
      <c r="A28" s="85"/>
      <c r="B28" s="86"/>
      <c r="C28" s="89" t="str">
        <f>IF(报名表!E32="","",报名表!E32)</f>
        <v/>
      </c>
      <c r="D28" s="80"/>
      <c r="E28" s="80"/>
      <c r="F28" s="80" t="str">
        <f>IF(报名表!H32="","",报名表!H32)</f>
        <v/>
      </c>
      <c r="G28" s="80"/>
      <c r="H28" s="93" t="str">
        <f>IF(报名表!B32="","",报名表!B32)</f>
        <v/>
      </c>
      <c r="I28" s="93" t="str">
        <f>IF(报名表!C32="","",报名表!C32)</f>
        <v/>
      </c>
      <c r="J28" s="133" t="str">
        <f>报名表!D32</f>
        <v/>
      </c>
      <c r="K28" s="134"/>
      <c r="L28" s="134"/>
      <c r="M28" s="135" t="str">
        <f t="shared" si="1"/>
        <v/>
      </c>
      <c r="N28" s="122"/>
    </row>
    <row r="29" ht="31.5" customHeight="1" spans="1:14">
      <c r="A29" s="85"/>
      <c r="B29" s="86"/>
      <c r="C29" s="94" t="s">
        <v>303</v>
      </c>
      <c r="D29" s="95"/>
      <c r="E29" s="95"/>
      <c r="F29" s="95"/>
      <c r="G29" s="95"/>
      <c r="H29" s="95"/>
      <c r="I29" s="95"/>
      <c r="J29" s="137">
        <f>SUM(J20:J28)</f>
        <v>0</v>
      </c>
      <c r="K29" s="138"/>
      <c r="L29" s="139"/>
      <c r="M29" s="137">
        <f>SUM(M20:M28)</f>
        <v>0</v>
      </c>
      <c r="N29" s="140"/>
    </row>
    <row r="30" ht="41" customHeight="1" spans="1:14">
      <c r="A30" s="96"/>
      <c r="B30" s="97" t="s">
        <v>304</v>
      </c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</row>
    <row r="31" ht="91" customHeight="1" spans="1:14">
      <c r="A31" s="99" t="s">
        <v>305</v>
      </c>
      <c r="B31" s="100" t="s">
        <v>306</v>
      </c>
      <c r="C31" s="101" t="str">
        <f>IFERROR(VLOOKUP(J3,'报名条件明细（纵排）'!$C$1:$D$30,2,0),"")</f>
        <v/>
      </c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</row>
    <row r="32" ht="38" customHeight="1" spans="1:17">
      <c r="A32" s="99"/>
      <c r="B32" s="100"/>
      <c r="C32" s="102" t="s">
        <v>307</v>
      </c>
      <c r="D32" s="103" t="s">
        <v>308</v>
      </c>
      <c r="E32" s="103" t="s">
        <v>309</v>
      </c>
      <c r="F32" s="103" t="s">
        <v>130</v>
      </c>
      <c r="G32" s="103" t="s">
        <v>46</v>
      </c>
      <c r="H32" s="103" t="s">
        <v>106</v>
      </c>
      <c r="I32" s="103" t="s">
        <v>310</v>
      </c>
      <c r="J32" s="103" t="s">
        <v>311</v>
      </c>
      <c r="K32" s="103" t="s">
        <v>12</v>
      </c>
      <c r="L32" s="103" t="s">
        <v>312</v>
      </c>
      <c r="M32" s="103" t="s">
        <v>313</v>
      </c>
      <c r="N32" s="103" t="s">
        <v>314</v>
      </c>
      <c r="O32" s="141"/>
      <c r="Q32" s="141"/>
    </row>
    <row r="33" ht="29" customHeight="1" spans="1:17">
      <c r="A33" s="99"/>
      <c r="B33" s="100"/>
      <c r="C33" s="104" t="e">
        <f>IF(VLOOKUP($J$3,'报名条件明细（纵排）'!$C$1:$S$30,3,0)=0,"",VLOOKUP($J$3,'报名条件明细（纵排）'!$C$1:$S$30,3,0))</f>
        <v>#N/A</v>
      </c>
      <c r="D33" s="104">
        <f t="array" ref="D33">IFERROR(INDEX('报名条件明细（纵排）'!$F$1:$F$72,SMALL(IF('报名条件明细（纵排）'!$C$1:$C$72=$J$3,ROW('报名条件明细（纵排）'!$C$1:$C$72),2000),ROW(A1))),"")</f>
        <v>0</v>
      </c>
      <c r="E33" s="104" t="e">
        <f>VLOOKUP($J$3,'报名条件明细（纵排）'!$C$1:$S$30,5,0)</f>
        <v>#N/A</v>
      </c>
      <c r="F33" s="104">
        <f t="array" ref="F33">IFERROR(INDEX('报名条件明细（纵排）'!$H$1:$H$72,SMALL(IF('报名条件明细（纵排）'!$C$1:$C$72=$J$3,ROW('报名条件明细（纵排）'!$C$1:$C$72),2000),ROW(A1))),"")</f>
        <v>0</v>
      </c>
      <c r="G33" s="104">
        <f t="array" ref="G33">IFERROR(INDEX('报名条件明细（纵排）'!$I$1:$I$72,SMALL(IF('报名条件明细（纵排）'!$C$1:$C$72=$J$3,ROW('报名条件明细（纵排）'!$C$1:$C$72),2000),ROW(A1))),"")</f>
        <v>0</v>
      </c>
      <c r="H33" s="104">
        <f t="array" ref="H33">IFERROR(INDEX('报名条件明细（纵排）'!$J$1:$J$72,SMALL(IF('报名条件明细（纵排）'!$C$1:$C$72=$J$3,ROW('报名条件明细（纵排）'!$C$1:$C$72),2000),ROW(A1))),"")</f>
        <v>0</v>
      </c>
      <c r="I33" s="104">
        <f t="array" ref="I33">IFERROR(INDEX('报名条件明细（纵排）'!$K$1:$K$72,SMALL(IF('报名条件明细（纵排）'!$C$1:$C$72=$J$3,ROW('报名条件明细（纵排）'!$C$1:$C$72),2000),ROW(A1))),"")</f>
        <v>0</v>
      </c>
      <c r="J33" s="104" t="e">
        <f>VLOOKUP($J$3,'报名条件明细（纵排）'!$C$1:$S$30,10,0)</f>
        <v>#N/A</v>
      </c>
      <c r="K33" s="104" t="e">
        <f>IF(VLOOKUP($J$3,'报名条件明细（纵排）'!$C$1:$S$30,11,0)=0,"",VLOOKUP($J$3,'报名条件明细（纵排）'!$C$1:$S$30,11,0))</f>
        <v>#N/A</v>
      </c>
      <c r="L33" s="104">
        <f t="array" ref="L33">IFERROR(INDEX('报名条件明细（纵排）'!$N$1:$N$72,SMALL(IF('报名条件明细（纵排）'!$C$1:$C$72=$J$3,ROW('报名条件明细（纵排）'!$C$1:$C$72),2000),ROW(A1))),"")</f>
        <v>0</v>
      </c>
      <c r="M33" s="104">
        <f t="array" ref="M33">IFERROR(INDEX('报名条件明细（纵排）'!$O$1:$O$72,SMALL(IF('报名条件明细（纵排）'!$C$1:$C$72=$J$3,ROW('报名条件明细（纵排）'!$C$1:$C$72),2000),ROW(A1))),"")</f>
        <v>0</v>
      </c>
      <c r="N33" s="104">
        <f t="array" ref="N33">IFERROR(INDEX('报名条件明细（纵排）'!$P$1:$P$72,SMALL(IF('报名条件明细（纵排）'!$C$1:$C$72=$J$3,ROW('报名条件明细（纵排）'!$C$1:$C$72),2000),ROW(A1))),"")</f>
        <v>0</v>
      </c>
      <c r="P33" s="73" t="str">
        <f>F33&amp;G33</f>
        <v>00</v>
      </c>
      <c r="Q33" s="73" t="str">
        <f>M33&amp;N33</f>
        <v>00</v>
      </c>
    </row>
    <row r="34" ht="29" customHeight="1" spans="1:17">
      <c r="A34" s="99"/>
      <c r="B34" s="100"/>
      <c r="C34" s="104" t="s">
        <v>315</v>
      </c>
      <c r="D34" s="104">
        <f t="array" ref="D34">IFERROR(INDEX('报名条件明细（纵排）'!$F$1:$F$72,SMALL(IF('报名条件明细（纵排）'!$C$1:$C$72=$J$3,ROW('报名条件明细（纵排）'!$C$1:$C$72),2000),ROW(A2))),"")</f>
        <v>0</v>
      </c>
      <c r="E34" s="104" t="s">
        <v>315</v>
      </c>
      <c r="F34" s="104">
        <f t="array" ref="F34">IFERROR(INDEX('报名条件明细（纵排）'!$H$1:$H$72,SMALL(IF('报名条件明细（纵排）'!$C$1:$C$72=$J$3,ROW('报名条件明细（纵排）'!$C$1:$C$72),2000),ROW(A2))),"")</f>
        <v>0</v>
      </c>
      <c r="G34" s="104">
        <f t="array" ref="G34">IFERROR(INDEX('报名条件明细（纵排）'!$I$1:$I$72,SMALL(IF('报名条件明细（纵排）'!$C$1:$C$72=$J$3,ROW('报名条件明细（纵排）'!$C$1:$C$72),2000),ROW(A2))),"")</f>
        <v>0</v>
      </c>
      <c r="H34" s="104">
        <f t="array" ref="H34">IFERROR(INDEX('报名条件明细（纵排）'!$J$1:$J$72,SMALL(IF('报名条件明细（纵排）'!$C$1:$C$72=$J$3,ROW('报名条件明细（纵排）'!$C$1:$C$72),2000),ROW(A2))),"")</f>
        <v>0</v>
      </c>
      <c r="I34" s="104">
        <f t="array" ref="I34">IFERROR(INDEX('报名条件明细（纵排）'!$K$1:$K$72,SMALL(IF('报名条件明细（纵排）'!$C$1:$C$72=$J$3,ROW('报名条件明细（纵排）'!$C$1:$C$72),2000),ROW(A2))),"")</f>
        <v>0</v>
      </c>
      <c r="J34" s="104" t="s">
        <v>315</v>
      </c>
      <c r="K34" s="104" t="e">
        <f>IF(VLOOKUP($J$3,'报名条件明细（纵排）'!$C$1:$S$30,11,0)=0,"",VLOOKUP($J$3,'报名条件明细（纵排）'!$C$1:$S$30,11,0))</f>
        <v>#N/A</v>
      </c>
      <c r="L34" s="104">
        <f t="array" ref="L34">IFERROR(INDEX('报名条件明细（纵排）'!$N$1:$N$72,SMALL(IF('报名条件明细（纵排）'!$C$1:$C$72=$J$3,ROW('报名条件明细（纵排）'!$C$1:$C$72),2000),ROW(A2))),"")</f>
        <v>0</v>
      </c>
      <c r="M34" s="104">
        <f t="array" ref="M34">IFERROR(INDEX('报名条件明细（纵排）'!$O$1:$O$72,SMALL(IF('报名条件明细（纵排）'!$C$1:$C$72=$J$3,ROW('报名条件明细（纵排）'!$C$1:$C$72),2000),ROW(A2))),"")</f>
        <v>0</v>
      </c>
      <c r="N34" s="104">
        <f t="array" ref="N34">IFERROR(INDEX('报名条件明细（纵排）'!$P$1:$P$72,SMALL(IF('报名条件明细（纵排）'!$C$1:$C$72=$J$3,ROW('报名条件明细（纵排）'!$C$1:$C$72),2000),ROW(A2))),"")</f>
        <v>0</v>
      </c>
      <c r="P34" s="73" t="str">
        <f>F34&amp;G34</f>
        <v>00</v>
      </c>
      <c r="Q34" s="73" t="str">
        <f>M34&amp;N34</f>
        <v>00</v>
      </c>
    </row>
    <row r="35" ht="29" customHeight="1" spans="1:17">
      <c r="A35" s="99"/>
      <c r="B35" s="100"/>
      <c r="C35" s="104" t="s">
        <v>315</v>
      </c>
      <c r="D35" s="104" t="s">
        <v>315</v>
      </c>
      <c r="E35" s="104" t="s">
        <v>315</v>
      </c>
      <c r="F35" s="104">
        <f t="array" ref="F35">IFERROR(INDEX('报名条件明细（纵排）'!$H$1:$H$72,SMALL(IF('报名条件明细（纵排）'!$C$1:$C$72=$J$3,ROW('报名条件明细（纵排）'!$C$1:$C$72),2000),ROW(A3))),"")</f>
        <v>0</v>
      </c>
      <c r="G35" s="104">
        <f t="array" ref="G35">IFERROR(INDEX('报名条件明细（纵排）'!$I$1:$I$72,SMALL(IF('报名条件明细（纵排）'!$C$1:$C$72=$J$3,ROW('报名条件明细（纵排）'!$C$1:$C$72),2000),ROW(A3))),"")</f>
        <v>0</v>
      </c>
      <c r="H35" s="104">
        <f t="array" ref="H35">IFERROR(INDEX('报名条件明细（纵排）'!$J$1:$J$72,SMALL(IF('报名条件明细（纵排）'!$C$1:$C$72=$J$3,ROW('报名条件明细（纵排）'!$C$1:$C$72),2000),ROW(A3))),"")</f>
        <v>0</v>
      </c>
      <c r="I35" s="104">
        <f t="array" ref="I35">IFERROR(INDEX('报名条件明细（纵排）'!$K$1:$K$72,SMALL(IF('报名条件明细（纵排）'!$C$1:$C$72=$J$3,ROW('报名条件明细（纵排）'!$C$1:$C$72),2000),ROW(A3))),"")</f>
        <v>0</v>
      </c>
      <c r="J35" s="104" t="s">
        <v>315</v>
      </c>
      <c r="K35" s="104" t="e">
        <f>IF(VLOOKUP($J$3,'报名条件明细（纵排）'!$C$1:$S$30,11,0)=0,"",VLOOKUP($J$3,'报名条件明细（纵排）'!$C$1:$S$30,11,0))</f>
        <v>#N/A</v>
      </c>
      <c r="L35" s="104">
        <f t="array" ref="L35">IFERROR(INDEX('报名条件明细（纵排）'!$N$1:$N$72,SMALL(IF('报名条件明细（纵排）'!$C$1:$C$72=$J$3,ROW('报名条件明细（纵排）'!$C$1:$C$72),2000),ROW(A3))),"")</f>
        <v>0</v>
      </c>
      <c r="M35" s="104">
        <f t="array" ref="M35">IFERROR(INDEX('报名条件明细（纵排）'!$O$1:$O$72,SMALL(IF('报名条件明细（纵排）'!$C$1:$C$72=$J$3,ROW('报名条件明细（纵排）'!$C$1:$C$72),2000),ROW(A3))),"")</f>
        <v>0</v>
      </c>
      <c r="N35" s="104">
        <f t="array" ref="N35">IFERROR(INDEX('报名条件明细（纵排）'!$P$1:$P$72,SMALL(IF('报名条件明细（纵排）'!$C$1:$C$72=$J$3,ROW('报名条件明细（纵排）'!$C$1:$C$72),2000),ROW(A3))),"")</f>
        <v>0</v>
      </c>
      <c r="P35" s="73" t="str">
        <f>F35&amp;G35</f>
        <v>00</v>
      </c>
      <c r="Q35" s="73" t="str">
        <f>M35&amp;N35</f>
        <v>00</v>
      </c>
    </row>
    <row r="36" ht="29" customHeight="1" spans="1:17">
      <c r="A36" s="99"/>
      <c r="B36" s="100"/>
      <c r="C36" s="104" t="s">
        <v>315</v>
      </c>
      <c r="D36" s="104" t="s">
        <v>315</v>
      </c>
      <c r="E36" s="104" t="s">
        <v>315</v>
      </c>
      <c r="F36" s="104">
        <f t="array" ref="F36">IFERROR(INDEX('报名条件明细（纵排）'!$H$1:$H$72,SMALL(IF('报名条件明细（纵排）'!$C$1:$C$72=$J$3,ROW('报名条件明细（纵排）'!$C$1:$C$72),2000),ROW(A4))),"")</f>
        <v>0</v>
      </c>
      <c r="G36" s="104">
        <f t="array" ref="G36">IFERROR(INDEX('报名条件明细（纵排）'!$I$1:$I$72,SMALL(IF('报名条件明细（纵排）'!$C$1:$C$72=$J$3,ROW('报名条件明细（纵排）'!$C$1:$C$72),2000),ROW(A4))),"")</f>
        <v>0</v>
      </c>
      <c r="H36" s="104">
        <f t="array" ref="H36">IFERROR(INDEX('报名条件明细（纵排）'!$J$1:$J$72,SMALL(IF('报名条件明细（纵排）'!$C$1:$C$72=$J$3,ROW('报名条件明细（纵排）'!$C$1:$C$72),2000),ROW(A4))),"")</f>
        <v>0</v>
      </c>
      <c r="I36" s="104">
        <f t="array" ref="I36">IFERROR(INDEX('报名条件明细（纵排）'!$K$1:$K$72,SMALL(IF('报名条件明细（纵排）'!$C$1:$C$72=$J$3,ROW('报名条件明细（纵排）'!$C$1:$C$72),2000),ROW(A4))),"")</f>
        <v>0</v>
      </c>
      <c r="J36" s="104" t="s">
        <v>315</v>
      </c>
      <c r="K36" s="104" t="e">
        <f>IF(VLOOKUP($J$3,'报名条件明细（纵排）'!$C$1:$S$30,11,0)=0,"",VLOOKUP($J$3,'报名条件明细（纵排）'!$C$1:$S$30,11,0))</f>
        <v>#N/A</v>
      </c>
      <c r="L36" s="104">
        <f t="array" ref="L36">IFERROR(INDEX('报名条件明细（纵排）'!$N$1:$N$72,SMALL(IF('报名条件明细（纵排）'!$C$1:$C$72=$J$3,ROW('报名条件明细（纵排）'!$C$1:$C$72),2000),ROW(A4))),"")</f>
        <v>0</v>
      </c>
      <c r="M36" s="104">
        <f t="array" ref="M36">IFERROR(INDEX('报名条件明细（纵排）'!$O$1:$O$72,SMALL(IF('报名条件明细（纵排）'!$C$1:$C$72=$J$3,ROW('报名条件明细（纵排）'!$C$1:$C$72),2000),ROW(A4))),"")</f>
        <v>0</v>
      </c>
      <c r="N36" s="104">
        <f t="array" ref="N36">IFERROR(INDEX('报名条件明细（纵排）'!$P$1:$P$72,SMALL(IF('报名条件明细（纵排）'!$C$1:$C$72=$J$3,ROW('报名条件明细（纵排）'!$C$1:$C$72),2000),ROW(A4))),"")</f>
        <v>0</v>
      </c>
      <c r="P36" s="73" t="str">
        <f>F36&amp;G36</f>
        <v>00</v>
      </c>
      <c r="Q36" s="73" t="str">
        <f>M36&amp;N36</f>
        <v>00</v>
      </c>
    </row>
    <row r="37" ht="29" customHeight="1" spans="1:17">
      <c r="A37" s="99"/>
      <c r="B37" s="100"/>
      <c r="C37" s="104" t="s">
        <v>315</v>
      </c>
      <c r="D37" s="104" t="s">
        <v>315</v>
      </c>
      <c r="E37" s="104" t="s">
        <v>315</v>
      </c>
      <c r="F37" s="104">
        <f t="array" ref="F37">IFERROR(INDEX('报名条件明细（纵排）'!$H$1:$H$72,SMALL(IF('报名条件明细（纵排）'!$C$1:$C$72=$J$3,ROW('报名条件明细（纵排）'!$C$1:$C$72),2000),ROW(A5))),"")</f>
        <v>0</v>
      </c>
      <c r="G37" s="104">
        <f t="array" ref="G37">IFERROR(INDEX('报名条件明细（纵排）'!$I$1:$I$72,SMALL(IF('报名条件明细（纵排）'!$C$1:$C$72=$J$3,ROW('报名条件明细（纵排）'!$C$1:$C$72),2000),ROW(A5))),"")</f>
        <v>0</v>
      </c>
      <c r="H37" s="104">
        <f t="array" ref="H37">IFERROR(INDEX('报名条件明细（纵排）'!$J$1:$J$72,SMALL(IF('报名条件明细（纵排）'!$C$1:$C$72=$J$3,ROW('报名条件明细（纵排）'!$C$1:$C$72),2000),ROW(A5))),"")</f>
        <v>0</v>
      </c>
      <c r="I37" s="104">
        <f t="array" ref="I37">IFERROR(INDEX('报名条件明细（纵排）'!$K$1:$K$72,SMALL(IF('报名条件明细（纵排）'!$C$1:$C$72=$J$3,ROW('报名条件明细（纵排）'!$C$1:$C$72),2000),ROW(A5))),"")</f>
        <v>0</v>
      </c>
      <c r="J37" s="104" t="s">
        <v>315</v>
      </c>
      <c r="K37" s="104" t="e">
        <f>IF(VLOOKUP($J$3,'报名条件明细（纵排）'!$C$1:$S$30,11,0)=0,"",VLOOKUP($J$3,'报名条件明细（纵排）'!$C$1:$S$30,11,0))</f>
        <v>#N/A</v>
      </c>
      <c r="L37" s="104">
        <f t="array" ref="L37">IFERROR(INDEX('报名条件明细（纵排）'!$N$1:$N$72,SMALL(IF('报名条件明细（纵排）'!$C$1:$C$72=$J$3,ROW('报名条件明细（纵排）'!$C$1:$C$72),2000),ROW(A5))),"")</f>
        <v>0</v>
      </c>
      <c r="M37" s="104">
        <f t="array" ref="M37">IFERROR(INDEX('报名条件明细（纵排）'!$O$1:$O$72,SMALL(IF('报名条件明细（纵排）'!$C$1:$C$72=$J$3,ROW('报名条件明细（纵排）'!$C$1:$C$72),2000),ROW(A5))),"")</f>
        <v>0</v>
      </c>
      <c r="N37" s="104">
        <f t="array" ref="N37">IFERROR(INDEX('报名条件明细（纵排）'!$P$1:$P$72,SMALL(IF('报名条件明细（纵排）'!$C$1:$C$72=$J$3,ROW('报名条件明细（纵排）'!$C$1:$C$72),2000),ROW(A5))),"")</f>
        <v>0</v>
      </c>
      <c r="P37" s="73" t="str">
        <f>F37&amp;G37</f>
        <v>00</v>
      </c>
      <c r="Q37" s="73" t="str">
        <f>M37&amp;N37</f>
        <v>00</v>
      </c>
    </row>
    <row r="38" ht="29" customHeight="1" spans="1:17">
      <c r="A38" s="99"/>
      <c r="B38" s="100"/>
      <c r="C38" s="104" t="s">
        <v>315</v>
      </c>
      <c r="D38" s="104" t="s">
        <v>315</v>
      </c>
      <c r="E38" s="104" t="s">
        <v>315</v>
      </c>
      <c r="F38" s="104">
        <f t="array" ref="F38">IFERROR(INDEX('报名条件明细（纵排）'!$H$1:$H$72,SMALL(IF('报名条件明细（纵排）'!$C$1:$C$72=$J$3,ROW('报名条件明细（纵排）'!$C$1:$C$72),2000),ROW(A6))),"")</f>
        <v>0</v>
      </c>
      <c r="G38" s="104">
        <f t="array" ref="G38">IFERROR(INDEX('报名条件明细（纵排）'!$I$1:$I$72,SMALL(IF('报名条件明细（纵排）'!$C$1:$C$72=$J$3,ROW('报名条件明细（纵排）'!$C$1:$C$72),2000),ROW(A6))),"")</f>
        <v>0</v>
      </c>
      <c r="H38" s="104">
        <f t="array" ref="H38">IFERROR(INDEX('报名条件明细（纵排）'!$J$1:$J$72,SMALL(IF('报名条件明细（纵排）'!$C$1:$C$72=$J$3,ROW('报名条件明细（纵排）'!$C$1:$C$72),2000),ROW(A6))),"")</f>
        <v>0</v>
      </c>
      <c r="I38" s="104">
        <f t="array" ref="I38">IFERROR(INDEX('报名条件明细（纵排）'!$K$1:$K$72,SMALL(IF('报名条件明细（纵排）'!$C$1:$C$72=$J$3,ROW('报名条件明细（纵排）'!$C$1:$C$72),2000),ROW(A6))),"")</f>
        <v>0</v>
      </c>
      <c r="J38" s="104" t="s">
        <v>315</v>
      </c>
      <c r="K38" s="104" t="e">
        <f>IF(VLOOKUP($J$3,'报名条件明细（纵排）'!$C$1:$S$30,11,0)=0,"",VLOOKUP($J$3,'报名条件明细（纵排）'!$C$1:$S$30,11,0))</f>
        <v>#N/A</v>
      </c>
      <c r="L38" s="104">
        <f t="array" ref="L38">IFERROR(INDEX('报名条件明细（纵排）'!$N$1:$N$72,SMALL(IF('报名条件明细（纵排）'!$C$1:$C$72=$J$3,ROW('报名条件明细（纵排）'!$C$1:$C$72),2000),ROW(A6))),"")</f>
        <v>0</v>
      </c>
      <c r="M38" s="104">
        <f t="array" ref="M38">IFERROR(INDEX('报名条件明细（纵排）'!$O$1:$O$72,SMALL(IF('报名条件明细（纵排）'!$C$1:$C$72=$J$3,ROW('报名条件明细（纵排）'!$C$1:$C$72),2000),ROW(A6))),"")</f>
        <v>0</v>
      </c>
      <c r="N38" s="104">
        <f t="array" ref="N38">IFERROR(INDEX('报名条件明细（纵排）'!$P$1:$P$72,SMALL(IF('报名条件明细（纵排）'!$C$1:$C$72=$J$3,ROW('报名条件明细（纵排）'!$C$1:$C$72),2000),ROW(A6))),"")</f>
        <v>0</v>
      </c>
      <c r="Q38" s="73"/>
    </row>
    <row r="39" ht="29" customHeight="1" spans="1:17">
      <c r="A39" s="99"/>
      <c r="B39" s="100"/>
      <c r="C39" s="104" t="s">
        <v>315</v>
      </c>
      <c r="D39" s="104" t="s">
        <v>315</v>
      </c>
      <c r="E39" s="104" t="s">
        <v>315</v>
      </c>
      <c r="F39" s="104">
        <f t="array" ref="F39">IFERROR(INDEX('报名条件明细（纵排）'!$H$1:$H$72,SMALL(IF('报名条件明细（纵排）'!$C$1:$C$72=$J$3,ROW('报名条件明细（纵排）'!$C$1:$C$72),2000),ROW(A7))),"")</f>
        <v>0</v>
      </c>
      <c r="G39" s="104">
        <f t="array" ref="G39">IFERROR(INDEX('报名条件明细（纵排）'!$I$1:$I$72,SMALL(IF('报名条件明细（纵排）'!$C$1:$C$72=$J$3,ROW('报名条件明细（纵排）'!$C$1:$C$72),2000),ROW(A7))),"")</f>
        <v>0</v>
      </c>
      <c r="H39" s="104">
        <f t="array" ref="H39">IFERROR(INDEX('报名条件明细（纵排）'!$J$1:$J$72,SMALL(IF('报名条件明细（纵排）'!$C$1:$C$72=$J$3,ROW('报名条件明细（纵排）'!$C$1:$C$72),2000),ROW(A7))),"")</f>
        <v>0</v>
      </c>
      <c r="I39" s="104">
        <f t="array" ref="I39">IFERROR(INDEX('报名条件明细（纵排）'!$K$1:$K$72,SMALL(IF('报名条件明细（纵排）'!$C$1:$C$72=$J$3,ROW('报名条件明细（纵排）'!$C$1:$C$72),2000),ROW(A7))),"")</f>
        <v>0</v>
      </c>
      <c r="J39" s="104" t="s">
        <v>315</v>
      </c>
      <c r="K39" s="104" t="e">
        <f>IF(VLOOKUP($J$3,'报名条件明细（纵排）'!$C$1:$S$30,11,0)=0,"",VLOOKUP($J$3,'报名条件明细（纵排）'!$C$1:$S$30,11,0))</f>
        <v>#N/A</v>
      </c>
      <c r="L39" s="104">
        <f t="array" ref="L39">IFERROR(INDEX('报名条件明细（纵排）'!$N$1:$N$72,SMALL(IF('报名条件明细（纵排）'!$C$1:$C$72=$J$3,ROW('报名条件明细（纵排）'!$C$1:$C$72),2000),ROW(A7))),"")</f>
        <v>0</v>
      </c>
      <c r="M39" s="104">
        <f t="array" ref="M39">IFERROR(INDEX('报名条件明细（纵排）'!$O$1:$O$72,SMALL(IF('报名条件明细（纵排）'!$C$1:$C$72=$J$3,ROW('报名条件明细（纵排）'!$C$1:$C$72),2000),ROW(A7))),"")</f>
        <v>0</v>
      </c>
      <c r="N39" s="104">
        <f t="array" ref="N39">IFERROR(INDEX('报名条件明细（纵排）'!$P$1:$P$72,SMALL(IF('报名条件明细（纵排）'!$C$1:$C$72=$J$3,ROW('报名条件明细（纵排）'!$C$1:$C$72),2000),ROW(A7))),"")</f>
        <v>0</v>
      </c>
      <c r="P39" s="73" t="str">
        <f>F39&amp;G39</f>
        <v>00</v>
      </c>
      <c r="Q39" s="73" t="str">
        <f>M39&amp;N39</f>
        <v>00</v>
      </c>
    </row>
    <row r="40" ht="43" customHeight="1" spans="1:17">
      <c r="A40" s="99"/>
      <c r="B40" s="100" t="s">
        <v>316</v>
      </c>
      <c r="C40" s="105" t="str">
        <f>IF(N3=0,"-",N3)</f>
        <v>-</v>
      </c>
      <c r="D40" s="105">
        <f>报名表!C5</f>
        <v>0</v>
      </c>
      <c r="E40" s="106">
        <f>报名表!I5</f>
        <v>0</v>
      </c>
      <c r="F40" s="107" t="e">
        <f>INDEX($I$13:$I$17,MATCH("是",$M$13:$M$17,0))</f>
        <v>#N/A</v>
      </c>
      <c r="G40" s="108" t="e">
        <f>INDEX($J$13:$J$17,MATCH("是",$M$13:$M$17,0))</f>
        <v>#N/A</v>
      </c>
      <c r="H40" s="108" t="e">
        <f>IF(INDEX($E$13:$E$17,MATCH("是",$M$13:$M$17,0))="人力资源管理",INDEX($E$13:$E$17,MATCH("是",$M$13:$M$17,0)),"-")</f>
        <v>#N/A</v>
      </c>
      <c r="I40" s="108" t="e">
        <f>INDEX($G$13:$G$17,MATCH("是",$M$13:$M$17,0))</f>
        <v>#N/A</v>
      </c>
      <c r="J40" s="105">
        <f>M29</f>
        <v>0</v>
      </c>
      <c r="K40" s="105" t="str">
        <f>IF(报名表!C6="中国共产党党员","中共党员",IF(报名表!C6="中国共产党预备党员","中共党员","-"))</f>
        <v>-</v>
      </c>
      <c r="L40" s="105" t="str">
        <f>IFERROR(INDEX($E$6:$E$11,MATCH("资格证书是",$P$6:$P$11,0)),"-")</f>
        <v>-</v>
      </c>
      <c r="M40" s="105" t="str">
        <f>IFERROR(INDEX($E$6:$E$11,MATCH("职称是",$P$6:$P$11,0)),"")</f>
        <v/>
      </c>
      <c r="N40" s="105" t="str">
        <f>IFERROR(INDEX($K$6:$K$11,MATCH("职称是",$P$6:$P$11,0)),"")</f>
        <v/>
      </c>
      <c r="P40" s="73" t="e">
        <f>IF(F40="研究生-硕士","研究生-硕士-",F40&amp;G40)</f>
        <v>#N/A</v>
      </c>
      <c r="Q40" s="73" t="str">
        <f>M40&amp;N40</f>
        <v/>
      </c>
    </row>
    <row r="41" ht="46" customHeight="1" spans="1:14">
      <c r="A41" s="99"/>
      <c r="B41" s="100" t="s">
        <v>317</v>
      </c>
      <c r="C41" s="109" t="e">
        <f>IF(C33=C40,"匹配","不匹配")</f>
        <v>#N/A</v>
      </c>
      <c r="D41" s="109" t="str">
        <f>IFERROR(IF(MATCH(D40,D33:D39,0)&gt;0,"匹配","不匹配"),"不匹配")</f>
        <v>匹配</v>
      </c>
      <c r="E41" s="109" t="e">
        <f>IF(E40&lt;=E33,"匹配","不匹配")</f>
        <v>#N/A</v>
      </c>
      <c r="F41" s="110" t="str">
        <f>IFERROR(IF(MATCH(P40,P33:P39,0)&gt;0,"匹配","不匹配"),"不匹配")</f>
        <v>不匹配</v>
      </c>
      <c r="G41" s="111"/>
      <c r="H41" s="109" t="e">
        <f>IF(H40=H33,"匹配","不匹配")</f>
        <v>#N/A</v>
      </c>
      <c r="I41" s="109" t="str">
        <f>IFERROR(IF(MATCH(I40,I33:I39,0)&gt;0,"匹配","不匹配"),"不匹配")</f>
        <v>不匹配</v>
      </c>
      <c r="J41" s="109" t="e">
        <f>IF(J40&gt;=J33,"匹配","不匹配")</f>
        <v>#N/A</v>
      </c>
      <c r="K41" s="109" t="e">
        <f>IF(K40="中共党员","匹配",IF(AND(K40="-",K40=K33),"匹配","不匹配"))</f>
        <v>#N/A</v>
      </c>
      <c r="L41" s="109" t="str">
        <f>IF(L33="-","匹配",IF(AND(L33="一级造价师",L33=L40),"匹配","不匹配"))</f>
        <v>不匹配</v>
      </c>
      <c r="M41" s="110" t="str">
        <f>IF(Q33="-","匹配",IF(AND(Q33="会计师中级",Q33=Q40),"匹配",IF(AND(Q34="会计师高级",Q34=Q40),"匹配","匹配")))</f>
        <v>匹配</v>
      </c>
      <c r="N41" s="111"/>
    </row>
    <row r="42" ht="54" customHeight="1" spans="1:14">
      <c r="A42" s="99"/>
      <c r="B42" s="112" t="s">
        <v>318</v>
      </c>
      <c r="C42" s="113"/>
      <c r="D42" s="113"/>
      <c r="E42" s="113"/>
      <c r="F42" s="114"/>
      <c r="G42" s="115"/>
      <c r="H42" s="113"/>
      <c r="I42" s="113"/>
      <c r="J42" s="113"/>
      <c r="K42" s="113"/>
      <c r="L42" s="113"/>
      <c r="M42" s="142"/>
      <c r="N42" s="143"/>
    </row>
    <row r="43" ht="124" customHeight="1" spans="1:14">
      <c r="A43" s="99"/>
      <c r="B43" s="116" t="s">
        <v>319</v>
      </c>
      <c r="C43" s="117"/>
      <c r="D43" s="117"/>
      <c r="E43" s="117"/>
      <c r="F43" s="117"/>
      <c r="G43" s="117"/>
      <c r="H43" s="118"/>
      <c r="I43" s="116" t="s">
        <v>320</v>
      </c>
      <c r="J43" s="117"/>
      <c r="K43" s="117"/>
      <c r="L43" s="117"/>
      <c r="M43" s="117"/>
      <c r="N43" s="118"/>
    </row>
    <row r="45" ht="27" customHeight="1"/>
    <row r="56" ht="27" customHeight="1"/>
  </sheetData>
  <protectedRanges>
    <protectedRange sqref="AB7:AB15 AB5" name="location_1_2"/>
    <protectedRange sqref="W7:X10 AA7:AA10 W5:X5 AA5" name="location_1"/>
  </protectedRanges>
  <mergeCells count="96">
    <mergeCell ref="A3:C3"/>
    <mergeCell ref="D3:E3"/>
    <mergeCell ref="G3:H3"/>
    <mergeCell ref="J3:L3"/>
    <mergeCell ref="B4:C4"/>
    <mergeCell ref="D4:H4"/>
    <mergeCell ref="J4:N4"/>
    <mergeCell ref="C5:D5"/>
    <mergeCell ref="E5:H5"/>
    <mergeCell ref="I5:J5"/>
    <mergeCell ref="M5:N5"/>
    <mergeCell ref="C6:D6"/>
    <mergeCell ref="E6:H6"/>
    <mergeCell ref="I6:J6"/>
    <mergeCell ref="M6:N6"/>
    <mergeCell ref="C7:D7"/>
    <mergeCell ref="E7:H7"/>
    <mergeCell ref="I7:J7"/>
    <mergeCell ref="M7:N7"/>
    <mergeCell ref="C8:D8"/>
    <mergeCell ref="E8:H8"/>
    <mergeCell ref="I8:J8"/>
    <mergeCell ref="M8:N8"/>
    <mergeCell ref="C9:D9"/>
    <mergeCell ref="E9:H9"/>
    <mergeCell ref="I9:J9"/>
    <mergeCell ref="M9:N9"/>
    <mergeCell ref="C10:D10"/>
    <mergeCell ref="E10:H10"/>
    <mergeCell ref="I10:J10"/>
    <mergeCell ref="M10:N10"/>
    <mergeCell ref="C11:D11"/>
    <mergeCell ref="E11:H11"/>
    <mergeCell ref="I11:J11"/>
    <mergeCell ref="M11:N11"/>
    <mergeCell ref="C12:D12"/>
    <mergeCell ref="E12:F12"/>
    <mergeCell ref="G12:H12"/>
    <mergeCell ref="J12:K12"/>
    <mergeCell ref="C13:D13"/>
    <mergeCell ref="E13:F13"/>
    <mergeCell ref="G13:H13"/>
    <mergeCell ref="J13:K13"/>
    <mergeCell ref="C14:D14"/>
    <mergeCell ref="E14:F14"/>
    <mergeCell ref="G14:H14"/>
    <mergeCell ref="J14:K14"/>
    <mergeCell ref="C15:D15"/>
    <mergeCell ref="E15:F15"/>
    <mergeCell ref="G15:H15"/>
    <mergeCell ref="J15:K15"/>
    <mergeCell ref="C16:D16"/>
    <mergeCell ref="E16:F16"/>
    <mergeCell ref="G16:H16"/>
    <mergeCell ref="J16:K16"/>
    <mergeCell ref="C17:D17"/>
    <mergeCell ref="E17:F17"/>
    <mergeCell ref="G17:H17"/>
    <mergeCell ref="J17:K17"/>
    <mergeCell ref="C18:J18"/>
    <mergeCell ref="K18:N18"/>
    <mergeCell ref="C19:E19"/>
    <mergeCell ref="F19:G19"/>
    <mergeCell ref="C20:E20"/>
    <mergeCell ref="F20:G20"/>
    <mergeCell ref="C21:E21"/>
    <mergeCell ref="F21:G21"/>
    <mergeCell ref="C22:E22"/>
    <mergeCell ref="F22:G22"/>
    <mergeCell ref="C23:E23"/>
    <mergeCell ref="F23:G23"/>
    <mergeCell ref="C24:E24"/>
    <mergeCell ref="F24:G24"/>
    <mergeCell ref="C25:E25"/>
    <mergeCell ref="F25:G25"/>
    <mergeCell ref="C26:E26"/>
    <mergeCell ref="F26:G26"/>
    <mergeCell ref="C27:E27"/>
    <mergeCell ref="F27:G27"/>
    <mergeCell ref="C28:E28"/>
    <mergeCell ref="F28:G28"/>
    <mergeCell ref="C29:I29"/>
    <mergeCell ref="K29:L29"/>
    <mergeCell ref="C30:N30"/>
    <mergeCell ref="C31:N31"/>
    <mergeCell ref="F41:G41"/>
    <mergeCell ref="M41:N41"/>
    <mergeCell ref="M42:N42"/>
    <mergeCell ref="B43:H43"/>
    <mergeCell ref="I43:N43"/>
    <mergeCell ref="A4:A30"/>
    <mergeCell ref="A31:A43"/>
    <mergeCell ref="B5:B11"/>
    <mergeCell ref="B12:B17"/>
    <mergeCell ref="B18:B29"/>
    <mergeCell ref="B31:B39"/>
  </mergeCells>
  <conditionalFormatting sqref="C41:N41">
    <cfRule type="containsText" dxfId="0" priority="1" operator="between" text="不匹配">
      <formula>NOT(ISERROR(SEARCH("不匹配",C41)))</formula>
    </cfRule>
  </conditionalFormatting>
  <conditionalFormatting sqref="C33:N39">
    <cfRule type="cellIs" dxfId="1" priority="2" operator="equal">
      <formula>"研究生-硕士"</formula>
    </cfRule>
    <cfRule type="containsBlanks" dxfId="2" priority="3">
      <formula>LEN(TRIM(C33))=0</formula>
    </cfRule>
    <cfRule type="containsText" dxfId="3" priority="4" operator="between" text="-">
      <formula>NOT(ISERROR(SEARCH("-",C33)))</formula>
    </cfRule>
  </conditionalFormatting>
  <dataValidations count="5">
    <dataValidation type="list" allowBlank="1" showInputMessage="1" showErrorMessage="1" sqref="H3">
      <formula1>#REF!</formula1>
    </dataValidation>
    <dataValidation type="list" allowBlank="1" showInputMessage="1" showErrorMessage="1" sqref="N3">
      <formula1>"应届毕业生"</formula1>
    </dataValidation>
    <dataValidation type="list" allowBlank="1" showInputMessage="1" showErrorMessage="1" sqref="C42:N42">
      <formula1>"符合,不符合"</formula1>
    </dataValidation>
    <dataValidation type="list" allowBlank="1" showInputMessage="1" showErrorMessage="1" sqref="M13:M17">
      <formula1>"是,否"</formula1>
    </dataValidation>
    <dataValidation type="date" operator="between" allowBlank="1" showInputMessage="1" showErrorMessage="1" error="请按“年年年年-月月-日日”格式填写，如“2019-01-09”，谢谢！" prompt="请按“年年年年-月月-日日”格式填写，如“2019-01-09”，谢谢！" sqref="K20:L21 K23:L28">
      <formula1>7306</formula1>
      <formula2>73051</formula2>
    </dataValidation>
  </dataValidations>
  <pageMargins left="0.236220472440945" right="0.236220472440945" top="0.354330708661417" bottom="0.354330708661417" header="0.31496062992126" footer="0.31496062992126"/>
  <pageSetup paperSize="9" scale="52" fitToHeight="0" orientation="portrait" horizontalDpi="600" verticalDpi="600"/>
  <headerFooter/>
  <rowBreaks count="1" manualBreakCount="1">
    <brk id="43" max="1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name="Check Box 1029" r:id="rId3">
              <controlPr defaultSize="0">
                <anchor moveWithCells="1">
                  <from>
                    <xdr:col>3</xdr:col>
                    <xdr:colOff>742950</xdr:colOff>
                    <xdr:row>3</xdr:row>
                    <xdr:rowOff>57785</xdr:rowOff>
                  </from>
                  <to>
                    <xdr:col>4</xdr:col>
                    <xdr:colOff>730885</xdr:colOff>
                    <xdr:row>3</xdr:row>
                    <xdr:rowOff>511810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1030" r:id="rId4">
              <controlPr defaultSize="0">
                <anchor moveWithCells="1">
                  <from>
                    <xdr:col>5</xdr:col>
                    <xdr:colOff>383540</xdr:colOff>
                    <xdr:row>3</xdr:row>
                    <xdr:rowOff>45085</xdr:rowOff>
                  </from>
                  <to>
                    <xdr:col>7</xdr:col>
                    <xdr:colOff>374650</xdr:colOff>
                    <xdr:row>3</xdr:row>
                    <xdr:rowOff>509905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1031" r:id="rId5">
              <controlPr defaultSize="0">
                <anchor moveWithCells="1">
                  <from>
                    <xdr:col>10</xdr:col>
                    <xdr:colOff>316865</xdr:colOff>
                    <xdr:row>3</xdr:row>
                    <xdr:rowOff>51435</xdr:rowOff>
                  </from>
                  <to>
                    <xdr:col>11</xdr:col>
                    <xdr:colOff>800735</xdr:colOff>
                    <xdr:row>3</xdr:row>
                    <xdr:rowOff>505460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1032" r:id="rId6">
              <controlPr defaultSize="0">
                <anchor moveWithCells="1">
                  <from>
                    <xdr:col>12</xdr:col>
                    <xdr:colOff>278765</xdr:colOff>
                    <xdr:row>3</xdr:row>
                    <xdr:rowOff>46990</xdr:rowOff>
                  </from>
                  <to>
                    <xdr:col>13</xdr:col>
                    <xdr:colOff>621665</xdr:colOff>
                    <xdr:row>3</xdr:row>
                    <xdr:rowOff>503555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1033" r:id="rId7">
              <controlPr defaultSize="0">
                <anchor moveWithCells="1" sizeWithCells="1">
                  <from>
                    <xdr:col>12</xdr:col>
                    <xdr:colOff>182880</xdr:colOff>
                    <xdr:row>5</xdr:row>
                    <xdr:rowOff>31115</xdr:rowOff>
                  </from>
                  <to>
                    <xdr:col>13</xdr:col>
                    <xdr:colOff>94615</xdr:colOff>
                    <xdr:row>5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34" r:id="rId8">
              <controlPr defaultSize="0">
                <anchor moveWithCells="1" sizeWithCells="1">
                  <from>
                    <xdr:col>13</xdr:col>
                    <xdr:colOff>307340</xdr:colOff>
                    <xdr:row>5</xdr:row>
                    <xdr:rowOff>31115</xdr:rowOff>
                  </from>
                  <to>
                    <xdr:col>13</xdr:col>
                    <xdr:colOff>1889760</xdr:colOff>
                    <xdr:row>5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037" r:id="rId9">
              <controlPr defaultSize="0">
                <anchor moveWithCells="1" sizeWithCells="1">
                  <from>
                    <xdr:col>12</xdr:col>
                    <xdr:colOff>182880</xdr:colOff>
                    <xdr:row>6</xdr:row>
                    <xdr:rowOff>78105</xdr:rowOff>
                  </from>
                  <to>
                    <xdr:col>13</xdr:col>
                    <xdr:colOff>94615</xdr:colOff>
                    <xdr:row>6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038" r:id="rId10">
              <controlPr defaultSize="0">
                <anchor moveWithCells="1" sizeWithCells="1">
                  <from>
                    <xdr:col>13</xdr:col>
                    <xdr:colOff>307340</xdr:colOff>
                    <xdr:row>6</xdr:row>
                    <xdr:rowOff>78105</xdr:rowOff>
                  </from>
                  <to>
                    <xdr:col>13</xdr:col>
                    <xdr:colOff>1889760</xdr:colOff>
                    <xdr:row>6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039" r:id="rId11">
              <controlPr defaultSize="0">
                <anchor moveWithCells="1" sizeWithCells="1">
                  <from>
                    <xdr:col>12</xdr:col>
                    <xdr:colOff>182880</xdr:colOff>
                    <xdr:row>7</xdr:row>
                    <xdr:rowOff>97155</xdr:rowOff>
                  </from>
                  <to>
                    <xdr:col>13</xdr:col>
                    <xdr:colOff>94615</xdr:colOff>
                    <xdr:row>7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040" r:id="rId12">
              <controlPr defaultSize="0">
                <anchor moveWithCells="1" sizeWithCells="1">
                  <from>
                    <xdr:col>13</xdr:col>
                    <xdr:colOff>307340</xdr:colOff>
                    <xdr:row>7</xdr:row>
                    <xdr:rowOff>97155</xdr:rowOff>
                  </from>
                  <to>
                    <xdr:col>13</xdr:col>
                    <xdr:colOff>1889760</xdr:colOff>
                    <xdr:row>7</xdr:row>
                    <xdr:rowOff>359410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041" r:id="rId13">
              <controlPr defaultSize="0">
                <anchor moveWithCells="1" sizeWithCells="1">
                  <from>
                    <xdr:col>12</xdr:col>
                    <xdr:colOff>182880</xdr:colOff>
                    <xdr:row>8</xdr:row>
                    <xdr:rowOff>78105</xdr:rowOff>
                  </from>
                  <to>
                    <xdr:col>13</xdr:col>
                    <xdr:colOff>94615</xdr:colOff>
                    <xdr:row>8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042" r:id="rId14">
              <controlPr defaultSize="0">
                <anchor moveWithCells="1" sizeWithCells="1">
                  <from>
                    <xdr:col>13</xdr:col>
                    <xdr:colOff>307340</xdr:colOff>
                    <xdr:row>8</xdr:row>
                    <xdr:rowOff>78105</xdr:rowOff>
                  </from>
                  <to>
                    <xdr:col>13</xdr:col>
                    <xdr:colOff>1889760</xdr:colOff>
                    <xdr:row>8</xdr:row>
                    <xdr:rowOff>340360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043" r:id="rId15">
              <controlPr defaultSize="0">
                <anchor moveWithCells="1" sizeWithCells="1">
                  <from>
                    <xdr:col>12</xdr:col>
                    <xdr:colOff>182880</xdr:colOff>
                    <xdr:row>9</xdr:row>
                    <xdr:rowOff>68580</xdr:rowOff>
                  </from>
                  <to>
                    <xdr:col>13</xdr:col>
                    <xdr:colOff>94615</xdr:colOff>
                    <xdr:row>9</xdr:row>
                    <xdr:rowOff>331470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1044" r:id="rId16">
              <controlPr defaultSize="0">
                <anchor moveWithCells="1" sizeWithCells="1">
                  <from>
                    <xdr:col>13</xdr:col>
                    <xdr:colOff>307340</xdr:colOff>
                    <xdr:row>9</xdr:row>
                    <xdr:rowOff>68580</xdr:rowOff>
                  </from>
                  <to>
                    <xdr:col>13</xdr:col>
                    <xdr:colOff>1889760</xdr:colOff>
                    <xdr:row>9</xdr:row>
                    <xdr:rowOff>331470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1045" r:id="rId17">
              <controlPr defaultSize="0">
                <anchor moveWithCells="1" sizeWithCells="1">
                  <from>
                    <xdr:col>12</xdr:col>
                    <xdr:colOff>182880</xdr:colOff>
                    <xdr:row>10</xdr:row>
                    <xdr:rowOff>59690</xdr:rowOff>
                  </from>
                  <to>
                    <xdr:col>13</xdr:col>
                    <xdr:colOff>94615</xdr:colOff>
                    <xdr:row>10</xdr:row>
                    <xdr:rowOff>321945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1046" r:id="rId18">
              <controlPr defaultSize="0">
                <anchor moveWithCells="1" sizeWithCells="1">
                  <from>
                    <xdr:col>13</xdr:col>
                    <xdr:colOff>307340</xdr:colOff>
                    <xdr:row>10</xdr:row>
                    <xdr:rowOff>59690</xdr:rowOff>
                  </from>
                  <to>
                    <xdr:col>13</xdr:col>
                    <xdr:colOff>1889760</xdr:colOff>
                    <xdr:row>10</xdr:row>
                    <xdr:rowOff>321945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1047" r:id="rId19">
              <controlPr defaultSize="0">
                <anchor moveWithCells="1" sizeWithCells="1">
                  <from>
                    <xdr:col>13</xdr:col>
                    <xdr:colOff>31115</xdr:colOff>
                    <xdr:row>12</xdr:row>
                    <xdr:rowOff>78105</xdr:rowOff>
                  </from>
                  <to>
                    <xdr:col>13</xdr:col>
                    <xdr:colOff>810260</xdr:colOff>
                    <xdr:row>12</xdr:row>
                    <xdr:rowOff>341630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1048" r:id="rId20">
              <controlPr defaultSize="0">
                <anchor moveWithCells="1" sizeWithCells="1">
                  <from>
                    <xdr:col>13</xdr:col>
                    <xdr:colOff>958850</xdr:colOff>
                    <xdr:row>12</xdr:row>
                    <xdr:rowOff>87630</xdr:rowOff>
                  </from>
                  <to>
                    <xdr:col>13</xdr:col>
                    <xdr:colOff>1819275</xdr:colOff>
                    <xdr:row>12</xdr:row>
                    <xdr:rowOff>351790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name="Check Box 1132" r:id="rId21">
              <controlPr defaultSize="0">
                <anchor moveWithCells="1" sizeWithCells="1">
                  <from>
                    <xdr:col>13</xdr:col>
                    <xdr:colOff>31115</xdr:colOff>
                    <xdr:row>13</xdr:row>
                    <xdr:rowOff>84455</xdr:rowOff>
                  </from>
                  <to>
                    <xdr:col>13</xdr:col>
                    <xdr:colOff>810260</xdr:colOff>
                    <xdr:row>13</xdr:row>
                    <xdr:rowOff>347980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name="Check Box 1133" r:id="rId22">
              <controlPr defaultSize="0">
                <anchor moveWithCells="1" sizeWithCells="1">
                  <from>
                    <xdr:col>13</xdr:col>
                    <xdr:colOff>958850</xdr:colOff>
                    <xdr:row>13</xdr:row>
                    <xdr:rowOff>93980</xdr:rowOff>
                  </from>
                  <to>
                    <xdr:col>13</xdr:col>
                    <xdr:colOff>1819275</xdr:colOff>
                    <xdr:row>13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name="Check Box 1134" r:id="rId23">
              <controlPr defaultSize="0">
                <anchor moveWithCells="1" sizeWithCells="1">
                  <from>
                    <xdr:col>13</xdr:col>
                    <xdr:colOff>31115</xdr:colOff>
                    <xdr:row>14</xdr:row>
                    <xdr:rowOff>78105</xdr:rowOff>
                  </from>
                  <to>
                    <xdr:col>13</xdr:col>
                    <xdr:colOff>810260</xdr:colOff>
                    <xdr:row>14</xdr:row>
                    <xdr:rowOff>339725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name="Check Box 1135" r:id="rId24">
              <controlPr defaultSize="0">
                <anchor moveWithCells="1" sizeWithCells="1">
                  <from>
                    <xdr:col>13</xdr:col>
                    <xdr:colOff>958850</xdr:colOff>
                    <xdr:row>14</xdr:row>
                    <xdr:rowOff>87630</xdr:rowOff>
                  </from>
                  <to>
                    <xdr:col>13</xdr:col>
                    <xdr:colOff>1819275</xdr:colOff>
                    <xdr:row>14</xdr:row>
                    <xdr:rowOff>349885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name="Check Box 1136" r:id="rId25">
              <controlPr defaultSize="0">
                <anchor moveWithCells="1" sizeWithCells="1">
                  <from>
                    <xdr:col>13</xdr:col>
                    <xdr:colOff>31115</xdr:colOff>
                    <xdr:row>15</xdr:row>
                    <xdr:rowOff>54610</xdr:rowOff>
                  </from>
                  <to>
                    <xdr:col>13</xdr:col>
                    <xdr:colOff>810260</xdr:colOff>
                    <xdr:row>15</xdr:row>
                    <xdr:rowOff>318135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name="Check Box 1137" r:id="rId26">
              <controlPr defaultSize="0">
                <anchor moveWithCells="1" sizeWithCells="1">
                  <from>
                    <xdr:col>13</xdr:col>
                    <xdr:colOff>958850</xdr:colOff>
                    <xdr:row>15</xdr:row>
                    <xdr:rowOff>64135</xdr:rowOff>
                  </from>
                  <to>
                    <xdr:col>13</xdr:col>
                    <xdr:colOff>1819275</xdr:colOff>
                    <xdr:row>15</xdr:row>
                    <xdr:rowOff>328295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name="Check Box 1138" r:id="rId27">
              <controlPr defaultSize="0">
                <anchor moveWithCells="1" sizeWithCells="1">
                  <from>
                    <xdr:col>13</xdr:col>
                    <xdr:colOff>31115</xdr:colOff>
                    <xdr:row>16</xdr:row>
                    <xdr:rowOff>78105</xdr:rowOff>
                  </from>
                  <to>
                    <xdr:col>13</xdr:col>
                    <xdr:colOff>810260</xdr:colOff>
                    <xdr:row>16</xdr:row>
                    <xdr:rowOff>339725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name="Check Box 1139" r:id="rId28">
              <controlPr defaultSize="0">
                <anchor moveWithCells="1" sizeWithCells="1">
                  <from>
                    <xdr:col>13</xdr:col>
                    <xdr:colOff>958850</xdr:colOff>
                    <xdr:row>16</xdr:row>
                    <xdr:rowOff>87630</xdr:rowOff>
                  </from>
                  <to>
                    <xdr:col>13</xdr:col>
                    <xdr:colOff>1819275</xdr:colOff>
                    <xdr:row>16</xdr:row>
                    <xdr:rowOff>349885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0"/>
  <sheetViews>
    <sheetView topLeftCell="A2" workbookViewId="0">
      <selection activeCell="D10" sqref="D10"/>
    </sheetView>
  </sheetViews>
  <sheetFormatPr defaultColWidth="9" defaultRowHeight="14.25"/>
  <cols>
    <col min="1" max="1" width="8" style="43" customWidth="1"/>
    <col min="2" max="2" width="7.625" style="44" customWidth="1"/>
    <col min="3" max="3" width="17" style="45" customWidth="1"/>
    <col min="4" max="4" width="49.6666666666667" style="16" customWidth="1"/>
    <col min="5" max="5" width="6.75" style="16" customWidth="1"/>
    <col min="6" max="6" width="7.875" style="43" customWidth="1"/>
    <col min="7" max="7" width="4.125" style="43" customWidth="1"/>
    <col min="8" max="8" width="10.25" style="43" customWidth="1"/>
    <col min="9" max="9" width="7.71666666666667" style="43" customWidth="1"/>
    <col min="10" max="10" width="11.125" style="43" customWidth="1"/>
    <col min="11" max="11" width="12.875" style="43" customWidth="1"/>
    <col min="12" max="13" width="7.625" style="43" customWidth="1"/>
    <col min="14" max="16" width="9.75" style="43" customWidth="1"/>
    <col min="17" max="17" width="7.625" style="16" customWidth="1"/>
    <col min="18" max="19" width="11.125" style="16" customWidth="1"/>
    <col min="20" max="20" width="9" style="16"/>
    <col min="21" max="21" width="18.875" style="16" customWidth="1"/>
    <col min="22" max="253" width="9" style="16"/>
    <col min="254" max="16384" width="9" style="13"/>
  </cols>
  <sheetData>
    <row r="1" s="16" customFormat="1" ht="38" customHeight="1" spans="1:19">
      <c r="A1" s="46" t="s">
        <v>42</v>
      </c>
      <c r="B1" s="47" t="s">
        <v>321</v>
      </c>
      <c r="C1" s="48" t="s">
        <v>322</v>
      </c>
      <c r="D1" s="49" t="s">
        <v>323</v>
      </c>
      <c r="E1" s="50" t="s">
        <v>307</v>
      </c>
      <c r="F1" s="51" t="s">
        <v>308</v>
      </c>
      <c r="G1" s="52" t="s">
        <v>309</v>
      </c>
      <c r="H1" s="53" t="s">
        <v>130</v>
      </c>
      <c r="I1" s="53" t="s">
        <v>46</v>
      </c>
      <c r="J1" s="65" t="s">
        <v>106</v>
      </c>
      <c r="K1" s="65" t="s">
        <v>310</v>
      </c>
      <c r="L1" s="66" t="s">
        <v>311</v>
      </c>
      <c r="M1" s="53" t="s">
        <v>12</v>
      </c>
      <c r="N1" s="67" t="s">
        <v>312</v>
      </c>
      <c r="O1" s="67" t="s">
        <v>313</v>
      </c>
      <c r="P1" s="67" t="s">
        <v>314</v>
      </c>
      <c r="Q1" s="68" t="s">
        <v>324</v>
      </c>
      <c r="R1" s="69" t="s">
        <v>325</v>
      </c>
      <c r="S1" s="69" t="s">
        <v>326</v>
      </c>
    </row>
    <row r="2" s="40" customFormat="1" ht="48" customHeight="1" spans="1:256">
      <c r="A2" s="54" t="s">
        <v>327</v>
      </c>
      <c r="B2" s="55" t="s">
        <v>328</v>
      </c>
      <c r="C2" s="56" t="str">
        <f t="shared" ref="C2:C21" si="0">A2&amp;"-"&amp;B2</f>
        <v>行政专员-0101</v>
      </c>
      <c r="D2" s="57" t="s">
        <v>329</v>
      </c>
      <c r="E2" s="58" t="s">
        <v>315</v>
      </c>
      <c r="F2" s="54" t="s">
        <v>330</v>
      </c>
      <c r="G2" s="58">
        <v>35</v>
      </c>
      <c r="H2" s="54" t="s">
        <v>68</v>
      </c>
      <c r="I2" s="54" t="s">
        <v>57</v>
      </c>
      <c r="J2" s="54" t="s">
        <v>315</v>
      </c>
      <c r="K2" s="54" t="s">
        <v>71</v>
      </c>
      <c r="L2" s="58">
        <v>3</v>
      </c>
      <c r="M2" s="58" t="s">
        <v>315</v>
      </c>
      <c r="N2" s="58" t="s">
        <v>315</v>
      </c>
      <c r="O2" s="58" t="s">
        <v>315</v>
      </c>
      <c r="P2" s="58" t="s">
        <v>315</v>
      </c>
      <c r="Q2" s="58">
        <v>1</v>
      </c>
      <c r="R2" s="58" t="s">
        <v>331</v>
      </c>
      <c r="S2" s="58" t="s">
        <v>332</v>
      </c>
      <c r="IT2" s="70"/>
      <c r="IU2" s="70"/>
      <c r="IV2" s="70"/>
    </row>
    <row r="3" s="40" customFormat="1" ht="48" customHeight="1" spans="1:256">
      <c r="A3" s="54" t="s">
        <v>327</v>
      </c>
      <c r="B3" s="55" t="s">
        <v>328</v>
      </c>
      <c r="C3" s="56" t="str">
        <f t="shared" si="0"/>
        <v>行政专员-0101</v>
      </c>
      <c r="D3" s="57" t="s">
        <v>329</v>
      </c>
      <c r="E3" s="58" t="s">
        <v>315</v>
      </c>
      <c r="F3" s="54" t="s">
        <v>315</v>
      </c>
      <c r="G3" s="58" t="s">
        <v>315</v>
      </c>
      <c r="H3" s="54" t="s">
        <v>79</v>
      </c>
      <c r="I3" s="54" t="s">
        <v>69</v>
      </c>
      <c r="J3" s="54" t="s">
        <v>315</v>
      </c>
      <c r="K3" s="54" t="s">
        <v>97</v>
      </c>
      <c r="L3" s="58" t="s">
        <v>315</v>
      </c>
      <c r="M3" s="58" t="s">
        <v>315</v>
      </c>
      <c r="N3" s="58" t="s">
        <v>315</v>
      </c>
      <c r="O3" s="58" t="s">
        <v>315</v>
      </c>
      <c r="P3" s="58" t="s">
        <v>315</v>
      </c>
      <c r="Q3" s="58"/>
      <c r="R3" s="58"/>
      <c r="S3" s="58"/>
      <c r="IT3" s="70"/>
      <c r="IU3" s="70"/>
      <c r="IV3" s="70"/>
    </row>
    <row r="4" s="40" customFormat="1" ht="48" customHeight="1" spans="1:256">
      <c r="A4" s="54" t="s">
        <v>327</v>
      </c>
      <c r="B4" s="55" t="s">
        <v>328</v>
      </c>
      <c r="C4" s="56" t="str">
        <f t="shared" si="0"/>
        <v>行政专员-0101</v>
      </c>
      <c r="D4" s="57" t="s">
        <v>329</v>
      </c>
      <c r="E4" s="58" t="s">
        <v>315</v>
      </c>
      <c r="F4" s="54" t="s">
        <v>315</v>
      </c>
      <c r="G4" s="58" t="s">
        <v>315</v>
      </c>
      <c r="H4" s="54" t="s">
        <v>79</v>
      </c>
      <c r="I4" s="54" t="s">
        <v>57</v>
      </c>
      <c r="J4" s="54" t="s">
        <v>315</v>
      </c>
      <c r="K4" s="54" t="s">
        <v>315</v>
      </c>
      <c r="L4" s="58" t="s">
        <v>315</v>
      </c>
      <c r="M4" s="58" t="s">
        <v>315</v>
      </c>
      <c r="N4" s="58" t="s">
        <v>315</v>
      </c>
      <c r="O4" s="58" t="s">
        <v>315</v>
      </c>
      <c r="P4" s="58" t="s">
        <v>315</v>
      </c>
      <c r="Q4" s="58"/>
      <c r="R4" s="58"/>
      <c r="S4" s="58"/>
      <c r="IT4" s="70"/>
      <c r="IU4" s="70"/>
      <c r="IV4" s="70"/>
    </row>
    <row r="5" s="41" customFormat="1" ht="48" customHeight="1" spans="1:256">
      <c r="A5" s="59" t="s">
        <v>327</v>
      </c>
      <c r="B5" s="60" t="s">
        <v>333</v>
      </c>
      <c r="C5" s="61" t="str">
        <f t="shared" si="0"/>
        <v>行政专员-0102</v>
      </c>
      <c r="D5" s="57" t="s">
        <v>334</v>
      </c>
      <c r="E5" s="62" t="s">
        <v>315</v>
      </c>
      <c r="F5" s="59" t="s">
        <v>330</v>
      </c>
      <c r="G5" s="62">
        <v>35</v>
      </c>
      <c r="H5" s="59" t="s">
        <v>68</v>
      </c>
      <c r="I5" s="59" t="s">
        <v>57</v>
      </c>
      <c r="J5" s="59" t="s">
        <v>315</v>
      </c>
      <c r="K5" s="59" t="s">
        <v>71</v>
      </c>
      <c r="L5" s="62">
        <v>3</v>
      </c>
      <c r="M5" s="59" t="s">
        <v>315</v>
      </c>
      <c r="N5" s="59" t="s">
        <v>315</v>
      </c>
      <c r="O5" s="62" t="s">
        <v>315</v>
      </c>
      <c r="P5" s="62" t="s">
        <v>315</v>
      </c>
      <c r="Q5" s="62">
        <v>1</v>
      </c>
      <c r="R5" s="62" t="s">
        <v>335</v>
      </c>
      <c r="S5" s="62" t="s">
        <v>332</v>
      </c>
      <c r="U5" s="40"/>
      <c r="IT5" s="42"/>
      <c r="IU5" s="42"/>
      <c r="IV5" s="42"/>
    </row>
    <row r="6" s="41" customFormat="1" ht="48" customHeight="1" spans="1:256">
      <c r="A6" s="59" t="s">
        <v>327</v>
      </c>
      <c r="B6" s="60" t="s">
        <v>333</v>
      </c>
      <c r="C6" s="61" t="str">
        <f t="shared" si="0"/>
        <v>行政专员-0102</v>
      </c>
      <c r="D6" s="57" t="s">
        <v>334</v>
      </c>
      <c r="E6" s="62" t="s">
        <v>315</v>
      </c>
      <c r="F6" s="59" t="s">
        <v>336</v>
      </c>
      <c r="G6" s="62" t="s">
        <v>315</v>
      </c>
      <c r="H6" s="59" t="s">
        <v>79</v>
      </c>
      <c r="I6" s="59" t="s">
        <v>69</v>
      </c>
      <c r="J6" s="59" t="s">
        <v>315</v>
      </c>
      <c r="K6" s="59" t="s">
        <v>97</v>
      </c>
      <c r="L6" s="62" t="s">
        <v>315</v>
      </c>
      <c r="M6" s="59" t="s">
        <v>315</v>
      </c>
      <c r="N6" s="59" t="s">
        <v>315</v>
      </c>
      <c r="O6" s="62" t="s">
        <v>315</v>
      </c>
      <c r="P6" s="62" t="s">
        <v>315</v>
      </c>
      <c r="Q6" s="62"/>
      <c r="R6" s="62"/>
      <c r="S6" s="62"/>
      <c r="U6" s="40"/>
      <c r="IT6" s="42"/>
      <c r="IU6" s="42"/>
      <c r="IV6" s="42"/>
    </row>
    <row r="7" s="41" customFormat="1" ht="48" customHeight="1" spans="1:256">
      <c r="A7" s="59" t="s">
        <v>327</v>
      </c>
      <c r="B7" s="60" t="s">
        <v>333</v>
      </c>
      <c r="C7" s="61" t="str">
        <f t="shared" si="0"/>
        <v>行政专员-0102</v>
      </c>
      <c r="D7" s="57" t="s">
        <v>334</v>
      </c>
      <c r="E7" s="62" t="s">
        <v>315</v>
      </c>
      <c r="F7" s="59" t="s">
        <v>315</v>
      </c>
      <c r="G7" s="62" t="s">
        <v>315</v>
      </c>
      <c r="H7" s="59" t="s">
        <v>79</v>
      </c>
      <c r="I7" s="59" t="s">
        <v>57</v>
      </c>
      <c r="J7" s="59" t="s">
        <v>315</v>
      </c>
      <c r="K7" s="59" t="s">
        <v>315</v>
      </c>
      <c r="L7" s="62" t="s">
        <v>315</v>
      </c>
      <c r="M7" s="59" t="s">
        <v>315</v>
      </c>
      <c r="N7" s="59" t="s">
        <v>315</v>
      </c>
      <c r="O7" s="62" t="s">
        <v>315</v>
      </c>
      <c r="P7" s="62" t="s">
        <v>315</v>
      </c>
      <c r="Q7" s="62"/>
      <c r="R7" s="62"/>
      <c r="S7" s="62"/>
      <c r="U7" s="40"/>
      <c r="IT7" s="42"/>
      <c r="IU7" s="42"/>
      <c r="IV7" s="42"/>
    </row>
    <row r="8" s="16" customFormat="1" ht="48" customHeight="1" spans="1:21">
      <c r="A8" s="46" t="s">
        <v>337</v>
      </c>
      <c r="B8" s="63" t="s">
        <v>338</v>
      </c>
      <c r="C8" s="64" t="str">
        <f t="shared" si="0"/>
        <v>人力资源专员-02</v>
      </c>
      <c r="D8" s="57" t="s">
        <v>339</v>
      </c>
      <c r="E8" s="46" t="s">
        <v>315</v>
      </c>
      <c r="F8" s="49" t="s">
        <v>330</v>
      </c>
      <c r="G8" s="46">
        <v>35</v>
      </c>
      <c r="H8" s="49" t="s">
        <v>68</v>
      </c>
      <c r="I8" s="49" t="s">
        <v>57</v>
      </c>
      <c r="J8" s="49" t="s">
        <v>315</v>
      </c>
      <c r="K8" s="46" t="s">
        <v>340</v>
      </c>
      <c r="L8" s="46">
        <v>2</v>
      </c>
      <c r="M8" s="46" t="s">
        <v>315</v>
      </c>
      <c r="N8" s="46" t="s">
        <v>315</v>
      </c>
      <c r="O8" s="46" t="s">
        <v>315</v>
      </c>
      <c r="P8" s="46" t="s">
        <v>315</v>
      </c>
      <c r="Q8" s="46">
        <v>1</v>
      </c>
      <c r="R8" s="46" t="s">
        <v>331</v>
      </c>
      <c r="S8" s="46" t="s">
        <v>332</v>
      </c>
      <c r="U8" s="40"/>
    </row>
    <row r="9" s="16" customFormat="1" ht="48" customHeight="1" spans="1:21">
      <c r="A9" s="46" t="s">
        <v>337</v>
      </c>
      <c r="B9" s="63" t="s">
        <v>338</v>
      </c>
      <c r="C9" s="64" t="str">
        <f t="shared" si="0"/>
        <v>人力资源专员-02</v>
      </c>
      <c r="D9" s="57" t="s">
        <v>339</v>
      </c>
      <c r="E9" s="46" t="s">
        <v>315</v>
      </c>
      <c r="F9" s="49" t="s">
        <v>315</v>
      </c>
      <c r="G9" s="46" t="s">
        <v>315</v>
      </c>
      <c r="H9" s="49" t="s">
        <v>79</v>
      </c>
      <c r="I9" s="49" t="s">
        <v>69</v>
      </c>
      <c r="J9" s="49" t="s">
        <v>315</v>
      </c>
      <c r="K9" s="46" t="s">
        <v>341</v>
      </c>
      <c r="L9" s="46" t="s">
        <v>315</v>
      </c>
      <c r="M9" s="46" t="s">
        <v>315</v>
      </c>
      <c r="N9" s="46" t="s">
        <v>315</v>
      </c>
      <c r="O9" s="46" t="s">
        <v>315</v>
      </c>
      <c r="P9" s="46" t="s">
        <v>315</v>
      </c>
      <c r="Q9" s="46"/>
      <c r="R9" s="46"/>
      <c r="S9" s="46"/>
      <c r="U9" s="40"/>
    </row>
    <row r="10" s="16" customFormat="1" ht="48" customHeight="1" spans="1:21">
      <c r="A10" s="46" t="s">
        <v>337</v>
      </c>
      <c r="B10" s="63" t="s">
        <v>338</v>
      </c>
      <c r="C10" s="64" t="str">
        <f t="shared" si="0"/>
        <v>人力资源专员-02</v>
      </c>
      <c r="D10" s="57" t="s">
        <v>342</v>
      </c>
      <c r="E10" s="46" t="s">
        <v>315</v>
      </c>
      <c r="F10" s="49" t="s">
        <v>315</v>
      </c>
      <c r="G10" s="46" t="s">
        <v>315</v>
      </c>
      <c r="H10" s="49" t="s">
        <v>79</v>
      </c>
      <c r="I10" s="49" t="s">
        <v>57</v>
      </c>
      <c r="J10" s="49" t="s">
        <v>315</v>
      </c>
      <c r="K10" s="46" t="s">
        <v>343</v>
      </c>
      <c r="L10" s="46" t="s">
        <v>315</v>
      </c>
      <c r="M10" s="46" t="s">
        <v>315</v>
      </c>
      <c r="N10" s="46" t="s">
        <v>315</v>
      </c>
      <c r="O10" s="46" t="s">
        <v>315</v>
      </c>
      <c r="P10" s="46" t="s">
        <v>315</v>
      </c>
      <c r="Q10" s="46"/>
      <c r="R10" s="46"/>
      <c r="S10" s="46"/>
      <c r="U10" s="40"/>
    </row>
    <row r="11" s="41" customFormat="1" ht="48" customHeight="1" spans="1:256">
      <c r="A11" s="62" t="s">
        <v>344</v>
      </c>
      <c r="B11" s="60" t="s">
        <v>345</v>
      </c>
      <c r="C11" s="61" t="str">
        <f t="shared" si="0"/>
        <v>法务专员-03</v>
      </c>
      <c r="D11" s="57" t="s">
        <v>346</v>
      </c>
      <c r="E11" s="62" t="s">
        <v>315</v>
      </c>
      <c r="F11" s="59" t="s">
        <v>330</v>
      </c>
      <c r="G11" s="62">
        <v>35</v>
      </c>
      <c r="H11" s="59" t="s">
        <v>68</v>
      </c>
      <c r="I11" s="59" t="s">
        <v>69</v>
      </c>
      <c r="J11" s="59" t="s">
        <v>315</v>
      </c>
      <c r="K11" s="59" t="s">
        <v>154</v>
      </c>
      <c r="L11" s="62">
        <v>2</v>
      </c>
      <c r="M11" s="62" t="s">
        <v>315</v>
      </c>
      <c r="N11" s="62" t="s">
        <v>315</v>
      </c>
      <c r="O11" s="62" t="s">
        <v>315</v>
      </c>
      <c r="P11" s="62" t="s">
        <v>315</v>
      </c>
      <c r="Q11" s="62">
        <v>1</v>
      </c>
      <c r="R11" s="62" t="s">
        <v>331</v>
      </c>
      <c r="S11" s="62" t="s">
        <v>332</v>
      </c>
      <c r="U11" s="40"/>
      <c r="IT11" s="42"/>
      <c r="IU11" s="42"/>
      <c r="IV11" s="42"/>
    </row>
    <row r="12" s="41" customFormat="1" ht="48" customHeight="1" spans="1:256">
      <c r="A12" s="62" t="s">
        <v>344</v>
      </c>
      <c r="B12" s="60" t="s">
        <v>345</v>
      </c>
      <c r="C12" s="61" t="str">
        <f t="shared" si="0"/>
        <v>法务专员-03</v>
      </c>
      <c r="D12" s="57" t="s">
        <v>346</v>
      </c>
      <c r="E12" s="62" t="s">
        <v>315</v>
      </c>
      <c r="F12" s="59" t="s">
        <v>336</v>
      </c>
      <c r="G12" s="62" t="s">
        <v>315</v>
      </c>
      <c r="H12" s="59" t="s">
        <v>68</v>
      </c>
      <c r="I12" s="59" t="s">
        <v>57</v>
      </c>
      <c r="J12" s="59" t="s">
        <v>315</v>
      </c>
      <c r="K12" s="59" t="s">
        <v>315</v>
      </c>
      <c r="L12" s="62" t="s">
        <v>315</v>
      </c>
      <c r="M12" s="62" t="s">
        <v>315</v>
      </c>
      <c r="N12" s="62" t="s">
        <v>315</v>
      </c>
      <c r="O12" s="62" t="s">
        <v>315</v>
      </c>
      <c r="P12" s="62" t="s">
        <v>315</v>
      </c>
      <c r="Q12" s="62"/>
      <c r="R12" s="62"/>
      <c r="S12" s="62"/>
      <c r="U12" s="40"/>
      <c r="IT12" s="42"/>
      <c r="IU12" s="42"/>
      <c r="IV12" s="42"/>
    </row>
    <row r="13" s="41" customFormat="1" ht="48" customHeight="1" spans="1:256">
      <c r="A13" s="62" t="s">
        <v>344</v>
      </c>
      <c r="B13" s="60" t="s">
        <v>345</v>
      </c>
      <c r="C13" s="61" t="str">
        <f t="shared" si="0"/>
        <v>法务专员-03</v>
      </c>
      <c r="D13" s="57" t="s">
        <v>346</v>
      </c>
      <c r="E13" s="62" t="s">
        <v>315</v>
      </c>
      <c r="F13" s="59" t="s">
        <v>315</v>
      </c>
      <c r="G13" s="62" t="s">
        <v>315</v>
      </c>
      <c r="H13" s="59" t="s">
        <v>79</v>
      </c>
      <c r="I13" s="59" t="s">
        <v>69</v>
      </c>
      <c r="J13" s="59" t="s">
        <v>315</v>
      </c>
      <c r="K13" s="59" t="s">
        <v>315</v>
      </c>
      <c r="L13" s="62" t="s">
        <v>315</v>
      </c>
      <c r="M13" s="62" t="s">
        <v>315</v>
      </c>
      <c r="N13" s="62" t="s">
        <v>315</v>
      </c>
      <c r="O13" s="62" t="s">
        <v>315</v>
      </c>
      <c r="P13" s="62" t="s">
        <v>315</v>
      </c>
      <c r="Q13" s="62"/>
      <c r="R13" s="62"/>
      <c r="S13" s="62"/>
      <c r="U13" s="40"/>
      <c r="IT13" s="42"/>
      <c r="IU13" s="42"/>
      <c r="IV13" s="42"/>
    </row>
    <row r="14" s="41" customFormat="1" ht="48" customHeight="1" spans="1:256">
      <c r="A14" s="62" t="s">
        <v>344</v>
      </c>
      <c r="B14" s="60" t="s">
        <v>345</v>
      </c>
      <c r="C14" s="61" t="str">
        <f t="shared" si="0"/>
        <v>法务专员-03</v>
      </c>
      <c r="D14" s="57" t="s">
        <v>346</v>
      </c>
      <c r="E14" s="62" t="s">
        <v>315</v>
      </c>
      <c r="F14" s="59" t="s">
        <v>315</v>
      </c>
      <c r="G14" s="62" t="s">
        <v>315</v>
      </c>
      <c r="H14" s="59" t="s">
        <v>79</v>
      </c>
      <c r="I14" s="59" t="s">
        <v>57</v>
      </c>
      <c r="J14" s="59" t="s">
        <v>315</v>
      </c>
      <c r="K14" s="59" t="s">
        <v>315</v>
      </c>
      <c r="L14" s="62" t="s">
        <v>315</v>
      </c>
      <c r="M14" s="62" t="s">
        <v>315</v>
      </c>
      <c r="N14" s="62" t="s">
        <v>315</v>
      </c>
      <c r="O14" s="62" t="s">
        <v>315</v>
      </c>
      <c r="P14" s="62" t="s">
        <v>315</v>
      </c>
      <c r="Q14" s="62"/>
      <c r="R14" s="62"/>
      <c r="S14" s="62"/>
      <c r="U14" s="40"/>
      <c r="IT14" s="42"/>
      <c r="IU14" s="42"/>
      <c r="IV14" s="42"/>
    </row>
    <row r="15" s="16" customFormat="1" ht="48" customHeight="1" spans="1:21">
      <c r="A15" s="46" t="s">
        <v>347</v>
      </c>
      <c r="B15" s="63" t="s">
        <v>348</v>
      </c>
      <c r="C15" s="64" t="str">
        <f t="shared" si="0"/>
        <v>资产运营专员-0403</v>
      </c>
      <c r="D15" s="57" t="s">
        <v>349</v>
      </c>
      <c r="E15" s="46" t="s">
        <v>315</v>
      </c>
      <c r="F15" s="49" t="s">
        <v>330</v>
      </c>
      <c r="G15" s="46">
        <v>35</v>
      </c>
      <c r="H15" s="49" t="s">
        <v>68</v>
      </c>
      <c r="I15" s="49" t="s">
        <v>69</v>
      </c>
      <c r="J15" s="46" t="s">
        <v>315</v>
      </c>
      <c r="K15" s="49" t="s">
        <v>193</v>
      </c>
      <c r="L15" s="46">
        <v>0</v>
      </c>
      <c r="M15" s="46" t="s">
        <v>315</v>
      </c>
      <c r="N15" s="46" t="s">
        <v>315</v>
      </c>
      <c r="O15" s="46" t="s">
        <v>315</v>
      </c>
      <c r="P15" s="46" t="s">
        <v>315</v>
      </c>
      <c r="Q15" s="46">
        <v>2</v>
      </c>
      <c r="R15" s="46" t="s">
        <v>335</v>
      </c>
      <c r="S15" s="46" t="s">
        <v>350</v>
      </c>
      <c r="U15" s="40"/>
    </row>
    <row r="16" s="16" customFormat="1" ht="48" customHeight="1" spans="1:21">
      <c r="A16" s="46" t="s">
        <v>347</v>
      </c>
      <c r="B16" s="63" t="s">
        <v>348</v>
      </c>
      <c r="C16" s="64" t="str">
        <f t="shared" si="0"/>
        <v>资产运营专员-0403</v>
      </c>
      <c r="D16" s="57" t="s">
        <v>349</v>
      </c>
      <c r="E16" s="46" t="s">
        <v>315</v>
      </c>
      <c r="F16" s="49" t="s">
        <v>336</v>
      </c>
      <c r="G16" s="46" t="s">
        <v>315</v>
      </c>
      <c r="H16" s="49" t="s">
        <v>68</v>
      </c>
      <c r="I16" s="49" t="s">
        <v>57</v>
      </c>
      <c r="J16" s="46" t="s">
        <v>315</v>
      </c>
      <c r="K16" s="49" t="s">
        <v>207</v>
      </c>
      <c r="L16" s="46" t="s">
        <v>315</v>
      </c>
      <c r="M16" s="46" t="s">
        <v>315</v>
      </c>
      <c r="N16" s="46" t="s">
        <v>315</v>
      </c>
      <c r="O16" s="46" t="s">
        <v>315</v>
      </c>
      <c r="P16" s="46" t="s">
        <v>315</v>
      </c>
      <c r="Q16" s="46"/>
      <c r="R16" s="46"/>
      <c r="S16" s="46"/>
      <c r="U16" s="40"/>
    </row>
    <row r="17" s="16" customFormat="1" ht="48" customHeight="1" spans="1:21">
      <c r="A17" s="46" t="s">
        <v>347</v>
      </c>
      <c r="B17" s="63" t="s">
        <v>348</v>
      </c>
      <c r="C17" s="64" t="str">
        <f t="shared" si="0"/>
        <v>资产运营专员-0403</v>
      </c>
      <c r="D17" s="57" t="s">
        <v>349</v>
      </c>
      <c r="E17" s="46" t="s">
        <v>315</v>
      </c>
      <c r="F17" s="49" t="s">
        <v>315</v>
      </c>
      <c r="G17" s="46" t="s">
        <v>315</v>
      </c>
      <c r="H17" s="49" t="s">
        <v>79</v>
      </c>
      <c r="I17" s="49" t="s">
        <v>69</v>
      </c>
      <c r="J17" s="46" t="s">
        <v>315</v>
      </c>
      <c r="K17" s="49" t="s">
        <v>236</v>
      </c>
      <c r="L17" s="46" t="s">
        <v>315</v>
      </c>
      <c r="M17" s="46" t="s">
        <v>315</v>
      </c>
      <c r="N17" s="46" t="s">
        <v>315</v>
      </c>
      <c r="O17" s="46" t="s">
        <v>315</v>
      </c>
      <c r="P17" s="46" t="s">
        <v>315</v>
      </c>
      <c r="Q17" s="46"/>
      <c r="R17" s="46"/>
      <c r="S17" s="46"/>
      <c r="U17" s="40"/>
    </row>
    <row r="18" s="16" customFormat="1" ht="48" customHeight="1" spans="1:256">
      <c r="A18" s="46" t="s">
        <v>347</v>
      </c>
      <c r="B18" s="63" t="s">
        <v>348</v>
      </c>
      <c r="C18" s="64" t="str">
        <f t="shared" si="0"/>
        <v>资产运营专员-0403</v>
      </c>
      <c r="D18" s="57" t="s">
        <v>349</v>
      </c>
      <c r="E18" s="46" t="s">
        <v>315</v>
      </c>
      <c r="F18" s="49" t="s">
        <v>315</v>
      </c>
      <c r="G18" s="46" t="s">
        <v>315</v>
      </c>
      <c r="H18" s="49" t="s">
        <v>79</v>
      </c>
      <c r="I18" s="49" t="s">
        <v>57</v>
      </c>
      <c r="J18" s="46" t="s">
        <v>315</v>
      </c>
      <c r="K18" s="49" t="s">
        <v>116</v>
      </c>
      <c r="L18" s="46" t="s">
        <v>315</v>
      </c>
      <c r="M18" s="46" t="s">
        <v>315</v>
      </c>
      <c r="N18" s="46" t="s">
        <v>315</v>
      </c>
      <c r="O18" s="46" t="s">
        <v>315</v>
      </c>
      <c r="P18" s="46" t="s">
        <v>315</v>
      </c>
      <c r="Q18" s="46"/>
      <c r="R18" s="46"/>
      <c r="S18" s="46"/>
      <c r="U18" s="40"/>
      <c r="IT18" s="13"/>
      <c r="IU18" s="13"/>
      <c r="IV18" s="13"/>
    </row>
    <row r="19" s="16" customFormat="1" ht="48" customHeight="1" spans="1:256">
      <c r="A19" s="46" t="s">
        <v>347</v>
      </c>
      <c r="B19" s="63" t="s">
        <v>348</v>
      </c>
      <c r="C19" s="64" t="str">
        <f t="shared" si="0"/>
        <v>资产运营专员-0403</v>
      </c>
      <c r="D19" s="57" t="s">
        <v>349</v>
      </c>
      <c r="E19" s="46" t="s">
        <v>315</v>
      </c>
      <c r="F19" s="49" t="s">
        <v>315</v>
      </c>
      <c r="G19" s="46" t="s">
        <v>315</v>
      </c>
      <c r="H19" s="49" t="s">
        <v>315</v>
      </c>
      <c r="I19" s="49" t="s">
        <v>315</v>
      </c>
      <c r="J19" s="46" t="s">
        <v>315</v>
      </c>
      <c r="K19" s="49" t="s">
        <v>138</v>
      </c>
      <c r="L19" s="46" t="s">
        <v>315</v>
      </c>
      <c r="M19" s="46" t="s">
        <v>315</v>
      </c>
      <c r="N19" s="46" t="s">
        <v>315</v>
      </c>
      <c r="O19" s="46" t="s">
        <v>315</v>
      </c>
      <c r="P19" s="46" t="s">
        <v>315</v>
      </c>
      <c r="Q19" s="46"/>
      <c r="R19" s="46"/>
      <c r="S19" s="46"/>
      <c r="U19" s="40"/>
      <c r="IT19" s="13"/>
      <c r="IU19" s="13"/>
      <c r="IV19" s="13"/>
    </row>
    <row r="20" s="41" customFormat="1" ht="48" customHeight="1" spans="1:256">
      <c r="A20" s="62" t="s">
        <v>351</v>
      </c>
      <c r="B20" s="60" t="s">
        <v>352</v>
      </c>
      <c r="C20" s="61" t="str">
        <f t="shared" si="0"/>
        <v>财务经理-07</v>
      </c>
      <c r="D20" s="57" t="s">
        <v>353</v>
      </c>
      <c r="E20" s="62" t="s">
        <v>315</v>
      </c>
      <c r="F20" s="62" t="s">
        <v>330</v>
      </c>
      <c r="G20" s="62">
        <v>40</v>
      </c>
      <c r="H20" s="59" t="s">
        <v>68</v>
      </c>
      <c r="I20" s="59" t="s">
        <v>69</v>
      </c>
      <c r="J20" s="62" t="s">
        <v>315</v>
      </c>
      <c r="K20" s="59" t="s">
        <v>138</v>
      </c>
      <c r="L20" s="62">
        <v>8</v>
      </c>
      <c r="M20" s="62" t="s">
        <v>315</v>
      </c>
      <c r="N20" s="62" t="s">
        <v>315</v>
      </c>
      <c r="O20" s="59" t="s">
        <v>354</v>
      </c>
      <c r="P20" s="59" t="s">
        <v>355</v>
      </c>
      <c r="Q20" s="62">
        <v>1</v>
      </c>
      <c r="R20" s="62" t="s">
        <v>331</v>
      </c>
      <c r="S20" s="62" t="s">
        <v>332</v>
      </c>
      <c r="U20" s="40"/>
      <c r="IT20" s="42"/>
      <c r="IU20" s="42"/>
      <c r="IV20" s="42"/>
    </row>
    <row r="21" s="41" customFormat="1" ht="48" customHeight="1" spans="1:256">
      <c r="A21" s="62" t="s">
        <v>351</v>
      </c>
      <c r="B21" s="60" t="s">
        <v>352</v>
      </c>
      <c r="C21" s="61" t="str">
        <f t="shared" si="0"/>
        <v>财务经理-07</v>
      </c>
      <c r="D21" s="57" t="s">
        <v>353</v>
      </c>
      <c r="E21" s="62" t="s">
        <v>315</v>
      </c>
      <c r="F21" s="62" t="s">
        <v>336</v>
      </c>
      <c r="G21" s="62" t="s">
        <v>315</v>
      </c>
      <c r="H21" s="59" t="s">
        <v>68</v>
      </c>
      <c r="I21" s="59" t="s">
        <v>57</v>
      </c>
      <c r="J21" s="62" t="s">
        <v>315</v>
      </c>
      <c r="K21" s="59" t="s">
        <v>118</v>
      </c>
      <c r="L21" s="62" t="s">
        <v>315</v>
      </c>
      <c r="M21" s="62" t="s">
        <v>315</v>
      </c>
      <c r="N21" s="62" t="s">
        <v>315</v>
      </c>
      <c r="O21" s="59" t="s">
        <v>354</v>
      </c>
      <c r="P21" s="59" t="s">
        <v>356</v>
      </c>
      <c r="Q21" s="62"/>
      <c r="R21" s="62"/>
      <c r="S21" s="62"/>
      <c r="U21" s="40"/>
      <c r="IT21" s="42"/>
      <c r="IU21" s="42"/>
      <c r="IV21" s="42"/>
    </row>
    <row r="22" s="42" customFormat="1" ht="48" customHeight="1" spans="1:21">
      <c r="A22" s="62" t="s">
        <v>351</v>
      </c>
      <c r="B22" s="60" t="s">
        <v>352</v>
      </c>
      <c r="C22" s="61" t="str">
        <f t="shared" ref="C22:C30" si="1">A22&amp;"-"&amp;B22</f>
        <v>财务经理-07</v>
      </c>
      <c r="D22" s="57" t="s">
        <v>353</v>
      </c>
      <c r="E22" s="62" t="s">
        <v>315</v>
      </c>
      <c r="F22" s="62" t="s">
        <v>315</v>
      </c>
      <c r="G22" s="62" t="s">
        <v>315</v>
      </c>
      <c r="H22" s="59" t="s">
        <v>79</v>
      </c>
      <c r="I22" s="59" t="s">
        <v>69</v>
      </c>
      <c r="J22" s="62" t="s">
        <v>315</v>
      </c>
      <c r="K22" s="59" t="s">
        <v>120</v>
      </c>
      <c r="L22" s="62" t="s">
        <v>315</v>
      </c>
      <c r="M22" s="62" t="s">
        <v>315</v>
      </c>
      <c r="N22" s="62" t="s">
        <v>315</v>
      </c>
      <c r="O22" s="59" t="s">
        <v>315</v>
      </c>
      <c r="P22" s="59" t="s">
        <v>315</v>
      </c>
      <c r="Q22" s="62"/>
      <c r="R22" s="62"/>
      <c r="S22" s="62"/>
      <c r="U22" s="40"/>
    </row>
    <row r="23" s="42" customFormat="1" ht="48" customHeight="1" spans="1:21">
      <c r="A23" s="62" t="s">
        <v>351</v>
      </c>
      <c r="B23" s="60" t="s">
        <v>352</v>
      </c>
      <c r="C23" s="61" t="str">
        <f t="shared" si="1"/>
        <v>财务经理-07</v>
      </c>
      <c r="D23" s="57" t="s">
        <v>353</v>
      </c>
      <c r="E23" s="62" t="s">
        <v>315</v>
      </c>
      <c r="F23" s="62" t="s">
        <v>315</v>
      </c>
      <c r="G23" s="62" t="s">
        <v>315</v>
      </c>
      <c r="H23" s="59" t="s">
        <v>79</v>
      </c>
      <c r="I23" s="59" t="s">
        <v>57</v>
      </c>
      <c r="J23" s="62" t="s">
        <v>315</v>
      </c>
      <c r="K23" s="59" t="s">
        <v>122</v>
      </c>
      <c r="L23" s="62" t="s">
        <v>315</v>
      </c>
      <c r="M23" s="62" t="s">
        <v>315</v>
      </c>
      <c r="N23" s="62" t="s">
        <v>315</v>
      </c>
      <c r="O23" s="59" t="s">
        <v>315</v>
      </c>
      <c r="P23" s="59" t="s">
        <v>315</v>
      </c>
      <c r="Q23" s="62"/>
      <c r="R23" s="62"/>
      <c r="S23" s="62"/>
      <c r="U23" s="40"/>
    </row>
    <row r="24" s="42" customFormat="1" ht="48" customHeight="1" spans="1:21">
      <c r="A24" s="62" t="s">
        <v>351</v>
      </c>
      <c r="B24" s="60" t="s">
        <v>352</v>
      </c>
      <c r="C24" s="61" t="str">
        <f t="shared" si="1"/>
        <v>财务经理-07</v>
      </c>
      <c r="D24" s="57" t="s">
        <v>353</v>
      </c>
      <c r="E24" s="62" t="s">
        <v>315</v>
      </c>
      <c r="F24" s="62" t="s">
        <v>315</v>
      </c>
      <c r="G24" s="62" t="s">
        <v>315</v>
      </c>
      <c r="H24" s="59" t="s">
        <v>315</v>
      </c>
      <c r="I24" s="59" t="s">
        <v>315</v>
      </c>
      <c r="J24" s="62" t="s">
        <v>315</v>
      </c>
      <c r="K24" s="59" t="s">
        <v>140</v>
      </c>
      <c r="L24" s="62" t="s">
        <v>315</v>
      </c>
      <c r="M24" s="62" t="s">
        <v>315</v>
      </c>
      <c r="N24" s="62" t="s">
        <v>315</v>
      </c>
      <c r="O24" s="59" t="s">
        <v>315</v>
      </c>
      <c r="P24" s="59" t="s">
        <v>315</v>
      </c>
      <c r="Q24" s="62"/>
      <c r="R24" s="62"/>
      <c r="S24" s="62"/>
      <c r="U24" s="40"/>
    </row>
    <row r="25" s="42" customFormat="1" ht="48" customHeight="1" spans="1:21">
      <c r="A25" s="62" t="s">
        <v>351</v>
      </c>
      <c r="B25" s="60" t="s">
        <v>352</v>
      </c>
      <c r="C25" s="61" t="str">
        <f t="shared" si="1"/>
        <v>财务经理-07</v>
      </c>
      <c r="D25" s="57" t="s">
        <v>353</v>
      </c>
      <c r="E25" s="62" t="s">
        <v>315</v>
      </c>
      <c r="F25" s="62" t="s">
        <v>315</v>
      </c>
      <c r="G25" s="62" t="s">
        <v>315</v>
      </c>
      <c r="H25" s="59" t="s">
        <v>315</v>
      </c>
      <c r="I25" s="59" t="s">
        <v>315</v>
      </c>
      <c r="J25" s="62" t="s">
        <v>315</v>
      </c>
      <c r="K25" s="59" t="s">
        <v>124</v>
      </c>
      <c r="L25" s="62" t="s">
        <v>315</v>
      </c>
      <c r="M25" s="62" t="s">
        <v>315</v>
      </c>
      <c r="N25" s="62" t="s">
        <v>315</v>
      </c>
      <c r="O25" s="59" t="s">
        <v>315</v>
      </c>
      <c r="P25" s="59" t="s">
        <v>315</v>
      </c>
      <c r="Q25" s="62"/>
      <c r="R25" s="62"/>
      <c r="S25" s="62"/>
      <c r="U25" s="40"/>
    </row>
    <row r="26" s="42" customFormat="1" ht="48" customHeight="1" spans="1:21">
      <c r="A26" s="62" t="s">
        <v>351</v>
      </c>
      <c r="B26" s="60" t="s">
        <v>352</v>
      </c>
      <c r="C26" s="61" t="str">
        <f t="shared" si="1"/>
        <v>财务经理-07</v>
      </c>
      <c r="D26" s="57" t="s">
        <v>353</v>
      </c>
      <c r="E26" s="62" t="s">
        <v>315</v>
      </c>
      <c r="F26" s="62" t="s">
        <v>315</v>
      </c>
      <c r="G26" s="62" t="s">
        <v>315</v>
      </c>
      <c r="H26" s="59" t="s">
        <v>315</v>
      </c>
      <c r="I26" s="59" t="s">
        <v>315</v>
      </c>
      <c r="J26" s="62" t="s">
        <v>315</v>
      </c>
      <c r="K26" s="59" t="s">
        <v>116</v>
      </c>
      <c r="L26" s="62" t="s">
        <v>315</v>
      </c>
      <c r="M26" s="62" t="s">
        <v>315</v>
      </c>
      <c r="N26" s="62" t="s">
        <v>315</v>
      </c>
      <c r="O26" s="59" t="s">
        <v>315</v>
      </c>
      <c r="P26" s="59" t="s">
        <v>315</v>
      </c>
      <c r="Q26" s="62"/>
      <c r="R26" s="62"/>
      <c r="S26" s="62"/>
      <c r="U26" s="40"/>
    </row>
    <row r="27" s="16" customFormat="1" ht="48" customHeight="1" spans="1:21">
      <c r="A27" s="46" t="s">
        <v>357</v>
      </c>
      <c r="B27" s="63">
        <v>1102</v>
      </c>
      <c r="C27" s="64" t="str">
        <f t="shared" si="1"/>
        <v>工程建设专员-1102</v>
      </c>
      <c r="D27" s="57" t="s">
        <v>358</v>
      </c>
      <c r="E27" s="46" t="s">
        <v>315</v>
      </c>
      <c r="F27" s="46" t="s">
        <v>330</v>
      </c>
      <c r="G27" s="46">
        <v>35</v>
      </c>
      <c r="H27" s="49" t="s">
        <v>68</v>
      </c>
      <c r="I27" s="49" t="s">
        <v>69</v>
      </c>
      <c r="J27" s="46" t="s">
        <v>315</v>
      </c>
      <c r="K27" s="49" t="s">
        <v>234</v>
      </c>
      <c r="L27" s="46">
        <v>7</v>
      </c>
      <c r="M27" s="46" t="s">
        <v>315</v>
      </c>
      <c r="N27" s="49" t="s">
        <v>359</v>
      </c>
      <c r="O27" s="46" t="s">
        <v>315</v>
      </c>
      <c r="P27" s="46" t="s">
        <v>315</v>
      </c>
      <c r="Q27" s="46">
        <v>1</v>
      </c>
      <c r="R27" s="46" t="s">
        <v>331</v>
      </c>
      <c r="S27" s="46" t="s">
        <v>332</v>
      </c>
      <c r="U27" s="40"/>
    </row>
    <row r="28" s="16" customFormat="1" ht="48" customHeight="1" spans="1:21">
      <c r="A28" s="46" t="s">
        <v>357</v>
      </c>
      <c r="B28" s="63">
        <v>1102</v>
      </c>
      <c r="C28" s="64" t="str">
        <f t="shared" si="1"/>
        <v>工程建设专员-1102</v>
      </c>
      <c r="D28" s="57" t="s">
        <v>358</v>
      </c>
      <c r="E28" s="46" t="s">
        <v>315</v>
      </c>
      <c r="F28" s="46" t="s">
        <v>336</v>
      </c>
      <c r="G28" s="46" t="s">
        <v>315</v>
      </c>
      <c r="H28" s="49" t="s">
        <v>68</v>
      </c>
      <c r="I28" s="49" t="s">
        <v>57</v>
      </c>
      <c r="J28" s="46" t="s">
        <v>315</v>
      </c>
      <c r="K28" s="49" t="s">
        <v>122</v>
      </c>
      <c r="L28" s="46" t="s">
        <v>315</v>
      </c>
      <c r="M28" s="46" t="s">
        <v>315</v>
      </c>
      <c r="N28" s="49" t="s">
        <v>315</v>
      </c>
      <c r="O28" s="46" t="s">
        <v>315</v>
      </c>
      <c r="P28" s="46" t="s">
        <v>315</v>
      </c>
      <c r="Q28" s="46"/>
      <c r="R28" s="46"/>
      <c r="S28" s="46"/>
      <c r="U28" s="40"/>
    </row>
    <row r="29" s="16" customFormat="1" ht="48" customHeight="1" spans="1:21">
      <c r="A29" s="46" t="s">
        <v>357</v>
      </c>
      <c r="B29" s="63">
        <v>1102</v>
      </c>
      <c r="C29" s="64" t="str">
        <f t="shared" si="1"/>
        <v>工程建设专员-1102</v>
      </c>
      <c r="D29" s="57" t="s">
        <v>358</v>
      </c>
      <c r="E29" s="46" t="s">
        <v>315</v>
      </c>
      <c r="F29" s="46" t="s">
        <v>315</v>
      </c>
      <c r="G29" s="46" t="s">
        <v>315</v>
      </c>
      <c r="H29" s="49" t="s">
        <v>79</v>
      </c>
      <c r="I29" s="49" t="s">
        <v>69</v>
      </c>
      <c r="J29" s="46" t="s">
        <v>315</v>
      </c>
      <c r="K29" s="49" t="s">
        <v>315</v>
      </c>
      <c r="L29" s="46" t="s">
        <v>315</v>
      </c>
      <c r="M29" s="46" t="s">
        <v>315</v>
      </c>
      <c r="N29" s="49" t="s">
        <v>315</v>
      </c>
      <c r="O29" s="46" t="s">
        <v>315</v>
      </c>
      <c r="P29" s="46" t="s">
        <v>315</v>
      </c>
      <c r="Q29" s="46"/>
      <c r="R29" s="46"/>
      <c r="S29" s="46"/>
      <c r="U29" s="40"/>
    </row>
    <row r="30" s="16" customFormat="1" ht="48" customHeight="1" spans="1:21">
      <c r="A30" s="46" t="s">
        <v>357</v>
      </c>
      <c r="B30" s="63">
        <v>1102</v>
      </c>
      <c r="C30" s="64" t="str">
        <f t="shared" si="1"/>
        <v>工程建设专员-1102</v>
      </c>
      <c r="D30" s="57" t="s">
        <v>358</v>
      </c>
      <c r="E30" s="46" t="s">
        <v>315</v>
      </c>
      <c r="F30" s="46" t="s">
        <v>315</v>
      </c>
      <c r="G30" s="46" t="s">
        <v>315</v>
      </c>
      <c r="H30" s="49" t="s">
        <v>79</v>
      </c>
      <c r="I30" s="49" t="s">
        <v>57</v>
      </c>
      <c r="J30" s="46" t="s">
        <v>315</v>
      </c>
      <c r="K30" s="49" t="s">
        <v>315</v>
      </c>
      <c r="L30" s="46" t="s">
        <v>315</v>
      </c>
      <c r="M30" s="46" t="s">
        <v>315</v>
      </c>
      <c r="N30" s="49" t="s">
        <v>315</v>
      </c>
      <c r="O30" s="46" t="s">
        <v>315</v>
      </c>
      <c r="P30" s="46" t="s">
        <v>315</v>
      </c>
      <c r="Q30" s="46"/>
      <c r="R30" s="46"/>
      <c r="S30" s="46"/>
      <c r="U30" s="40"/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"/>
  <sheetViews>
    <sheetView zoomScale="115" zoomScaleNormal="115" workbookViewId="0">
      <selection activeCell="C5" sqref="C5"/>
    </sheetView>
  </sheetViews>
  <sheetFormatPr defaultColWidth="9" defaultRowHeight="13.5" outlineLevelCol="5"/>
  <cols>
    <col min="1" max="1" width="5.625" style="27" customWidth="1"/>
    <col min="2" max="2" width="6" style="27" customWidth="1"/>
    <col min="3" max="3" width="54" style="27" customWidth="1"/>
    <col min="4" max="4" width="6.375" style="27" customWidth="1"/>
    <col min="5" max="5" width="8.625" style="27" customWidth="1"/>
    <col min="6" max="6" width="8.875" style="27" customWidth="1"/>
    <col min="7" max="9" width="9" style="27" customWidth="1"/>
    <col min="10" max="247" width="9" style="27"/>
  </cols>
  <sheetData>
    <row r="1" ht="51" customHeight="1" spans="1:6">
      <c r="A1" s="28" t="s">
        <v>360</v>
      </c>
      <c r="B1" s="28"/>
      <c r="C1" s="28"/>
      <c r="D1" s="28"/>
      <c r="E1" s="28"/>
      <c r="F1" s="28"/>
    </row>
    <row r="2" s="25" customFormat="1" ht="33.95" customHeight="1" spans="1:6">
      <c r="A2" s="29" t="s">
        <v>361</v>
      </c>
      <c r="B2" s="29" t="s">
        <v>321</v>
      </c>
      <c r="C2" s="29" t="s">
        <v>323</v>
      </c>
      <c r="D2" s="29" t="s">
        <v>324</v>
      </c>
      <c r="E2" s="29" t="s">
        <v>325</v>
      </c>
      <c r="F2" s="29" t="s">
        <v>326</v>
      </c>
    </row>
    <row r="3" s="26" customFormat="1" ht="176" customHeight="1" spans="1:6">
      <c r="A3" s="30" t="s">
        <v>327</v>
      </c>
      <c r="B3" s="31" t="s">
        <v>328</v>
      </c>
      <c r="C3" s="32" t="s">
        <v>362</v>
      </c>
      <c r="D3" s="33">
        <v>1</v>
      </c>
      <c r="E3" s="34" t="s">
        <v>331</v>
      </c>
      <c r="F3" s="34" t="s">
        <v>332</v>
      </c>
    </row>
    <row r="4" s="26" customFormat="1" ht="169" customHeight="1" spans="1:6">
      <c r="A4" s="30"/>
      <c r="B4" s="31" t="s">
        <v>333</v>
      </c>
      <c r="C4" s="32" t="s">
        <v>363</v>
      </c>
      <c r="D4" s="33">
        <v>1</v>
      </c>
      <c r="E4" s="34" t="s">
        <v>335</v>
      </c>
      <c r="F4" s="34" t="s">
        <v>332</v>
      </c>
    </row>
    <row r="5" s="26" customFormat="1" ht="161" customHeight="1" spans="1:6">
      <c r="A5" s="30" t="s">
        <v>337</v>
      </c>
      <c r="B5" s="35" t="s">
        <v>338</v>
      </c>
      <c r="C5" s="32" t="s">
        <v>364</v>
      </c>
      <c r="D5" s="33">
        <v>1</v>
      </c>
      <c r="E5" s="34" t="s">
        <v>331</v>
      </c>
      <c r="F5" s="34" t="s">
        <v>332</v>
      </c>
    </row>
    <row r="6" s="26" customFormat="1" ht="177" customHeight="1" spans="1:6">
      <c r="A6" s="30" t="s">
        <v>344</v>
      </c>
      <c r="B6" s="31" t="s">
        <v>345</v>
      </c>
      <c r="C6" s="32" t="s">
        <v>365</v>
      </c>
      <c r="D6" s="33">
        <v>1</v>
      </c>
      <c r="E6" s="34" t="s">
        <v>331</v>
      </c>
      <c r="F6" s="34" t="s">
        <v>332</v>
      </c>
    </row>
    <row r="7" s="25" customFormat="1" ht="162" customHeight="1" spans="1:6">
      <c r="A7" s="30" t="s">
        <v>347</v>
      </c>
      <c r="B7" s="31" t="s">
        <v>366</v>
      </c>
      <c r="C7" s="32" t="s">
        <v>367</v>
      </c>
      <c r="D7" s="33">
        <v>1</v>
      </c>
      <c r="E7" s="34" t="s">
        <v>331</v>
      </c>
      <c r="F7" s="34" t="s">
        <v>332</v>
      </c>
    </row>
    <row r="8" s="25" customFormat="1" ht="121" customHeight="1" spans="1:6">
      <c r="A8" s="30"/>
      <c r="B8" s="31" t="s">
        <v>368</v>
      </c>
      <c r="C8" s="32" t="s">
        <v>369</v>
      </c>
      <c r="D8" s="33">
        <v>3</v>
      </c>
      <c r="E8" s="34" t="s">
        <v>335</v>
      </c>
      <c r="F8" s="34" t="s">
        <v>332</v>
      </c>
    </row>
    <row r="9" s="25" customFormat="1" ht="145" customHeight="1" spans="1:6">
      <c r="A9" s="30"/>
      <c r="B9" s="31" t="s">
        <v>348</v>
      </c>
      <c r="C9" s="32" t="s">
        <v>370</v>
      </c>
      <c r="D9" s="33">
        <v>2</v>
      </c>
      <c r="E9" s="34" t="s">
        <v>335</v>
      </c>
      <c r="F9" s="34" t="s">
        <v>371</v>
      </c>
    </row>
    <row r="10" s="25" customFormat="1" ht="140" customHeight="1" spans="1:6">
      <c r="A10" s="30"/>
      <c r="B10" s="31" t="s">
        <v>372</v>
      </c>
      <c r="C10" s="32" t="s">
        <v>373</v>
      </c>
      <c r="D10" s="33">
        <v>2</v>
      </c>
      <c r="E10" s="34" t="s">
        <v>331</v>
      </c>
      <c r="F10" s="34" t="s">
        <v>332</v>
      </c>
    </row>
    <row r="11" s="26" customFormat="1" ht="135" customHeight="1" spans="1:6">
      <c r="A11" s="30" t="s">
        <v>374</v>
      </c>
      <c r="B11" s="31" t="s">
        <v>375</v>
      </c>
      <c r="C11" s="32" t="s">
        <v>376</v>
      </c>
      <c r="D11" s="33">
        <v>1</v>
      </c>
      <c r="E11" s="34" t="s">
        <v>331</v>
      </c>
      <c r="F11" s="34" t="s">
        <v>332</v>
      </c>
    </row>
    <row r="12" s="26" customFormat="1" ht="160" customHeight="1" spans="1:6">
      <c r="A12" s="30" t="s">
        <v>377</v>
      </c>
      <c r="B12" s="31" t="s">
        <v>378</v>
      </c>
      <c r="C12" s="32" t="s">
        <v>379</v>
      </c>
      <c r="D12" s="33">
        <v>2</v>
      </c>
      <c r="E12" s="34" t="s">
        <v>335</v>
      </c>
      <c r="F12" s="34" t="s">
        <v>332</v>
      </c>
    </row>
    <row r="13" s="26" customFormat="1" ht="178" customHeight="1" spans="1:6">
      <c r="A13" s="30"/>
      <c r="B13" s="31" t="s">
        <v>380</v>
      </c>
      <c r="C13" s="32" t="s">
        <v>381</v>
      </c>
      <c r="D13" s="33">
        <v>3</v>
      </c>
      <c r="E13" s="34" t="s">
        <v>331</v>
      </c>
      <c r="F13" s="34" t="s">
        <v>332</v>
      </c>
    </row>
    <row r="14" s="26" customFormat="1" ht="170" customHeight="1" spans="1:6">
      <c r="A14" s="30" t="s">
        <v>351</v>
      </c>
      <c r="B14" s="31" t="s">
        <v>352</v>
      </c>
      <c r="C14" s="32" t="s">
        <v>382</v>
      </c>
      <c r="D14" s="33">
        <v>1</v>
      </c>
      <c r="E14" s="34" t="s">
        <v>331</v>
      </c>
      <c r="F14" s="34" t="s">
        <v>332</v>
      </c>
    </row>
    <row r="15" s="26" customFormat="1" ht="137" customHeight="1" spans="1:6">
      <c r="A15" s="30" t="s">
        <v>383</v>
      </c>
      <c r="B15" s="35" t="s">
        <v>384</v>
      </c>
      <c r="C15" s="32" t="s">
        <v>385</v>
      </c>
      <c r="D15" s="34">
        <v>1</v>
      </c>
      <c r="E15" s="34" t="s">
        <v>335</v>
      </c>
      <c r="F15" s="34" t="s">
        <v>371</v>
      </c>
    </row>
    <row r="16" s="26" customFormat="1" ht="144" customHeight="1" spans="1:6">
      <c r="A16" s="30" t="s">
        <v>386</v>
      </c>
      <c r="B16" s="35" t="s">
        <v>387</v>
      </c>
      <c r="C16" s="32" t="s">
        <v>388</v>
      </c>
      <c r="D16" s="33">
        <v>1</v>
      </c>
      <c r="E16" s="34" t="s">
        <v>335</v>
      </c>
      <c r="F16" s="34" t="s">
        <v>371</v>
      </c>
    </row>
    <row r="17" s="26" customFormat="1" ht="151" customHeight="1" spans="1:6">
      <c r="A17" s="30" t="s">
        <v>389</v>
      </c>
      <c r="B17" s="31" t="s">
        <v>390</v>
      </c>
      <c r="C17" s="32" t="s">
        <v>391</v>
      </c>
      <c r="D17" s="33">
        <v>1</v>
      </c>
      <c r="E17" s="36" t="s">
        <v>331</v>
      </c>
      <c r="F17" s="34" t="s">
        <v>332</v>
      </c>
    </row>
    <row r="18" s="26" customFormat="1" ht="141.75" customHeight="1" spans="1:6">
      <c r="A18" s="30" t="s">
        <v>357</v>
      </c>
      <c r="B18" s="31" t="s">
        <v>392</v>
      </c>
      <c r="C18" s="32" t="s">
        <v>393</v>
      </c>
      <c r="D18" s="33">
        <v>1</v>
      </c>
      <c r="E18" s="34" t="s">
        <v>331</v>
      </c>
      <c r="F18" s="34" t="s">
        <v>332</v>
      </c>
    </row>
    <row r="19" s="26" customFormat="1" ht="189" customHeight="1" spans="1:6">
      <c r="A19" s="30"/>
      <c r="B19" s="35" t="s">
        <v>394</v>
      </c>
      <c r="C19" s="32" t="s">
        <v>395</v>
      </c>
      <c r="D19" s="34">
        <v>1</v>
      </c>
      <c r="E19" s="34" t="s">
        <v>331</v>
      </c>
      <c r="F19" s="34" t="s">
        <v>332</v>
      </c>
    </row>
    <row r="20" s="26" customFormat="1" ht="126" customHeight="1" spans="1:6">
      <c r="A20" s="30"/>
      <c r="B20" s="31" t="s">
        <v>396</v>
      </c>
      <c r="C20" s="36" t="s">
        <v>397</v>
      </c>
      <c r="D20" s="33">
        <v>1</v>
      </c>
      <c r="E20" s="36" t="s">
        <v>331</v>
      </c>
      <c r="F20" s="36" t="s">
        <v>371</v>
      </c>
    </row>
    <row r="21" s="27" customFormat="1" ht="36" customHeight="1" spans="1:6">
      <c r="A21" s="37" t="s">
        <v>398</v>
      </c>
      <c r="B21" s="37"/>
      <c r="C21" s="38"/>
      <c r="D21" s="39">
        <f>SUM(D3:D20)</f>
        <v>25</v>
      </c>
      <c r="E21" s="38"/>
      <c r="F21" s="38"/>
    </row>
  </sheetData>
  <mergeCells count="5">
    <mergeCell ref="A1:F1"/>
    <mergeCell ref="A3:A4"/>
    <mergeCell ref="A7:A10"/>
    <mergeCell ref="A12:A13"/>
    <mergeCell ref="A18:A20"/>
  </mergeCells>
  <pageMargins left="0.75" right="0.75" top="1" bottom="1" header="0.5" footer="0.5"/>
  <pageSetup paperSize="9" scale="94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3"/>
  <sheetViews>
    <sheetView workbookViewId="0">
      <selection activeCell="B4" sqref="B4"/>
    </sheetView>
  </sheetViews>
  <sheetFormatPr defaultColWidth="9" defaultRowHeight="14.25" outlineLevelCol="5"/>
  <cols>
    <col min="1" max="1" width="10.625" style="13" customWidth="1"/>
    <col min="2" max="2" width="96.875" style="13" customWidth="1"/>
    <col min="3" max="3" width="9" style="13"/>
    <col min="4" max="5" width="33.625" style="13" hidden="1" customWidth="1"/>
    <col min="6" max="6" width="30" style="13" hidden="1" customWidth="1"/>
    <col min="7" max="16384" width="9" style="13"/>
  </cols>
  <sheetData>
    <row r="1" s="13" customFormat="1" ht="43" customHeight="1" spans="1:3">
      <c r="A1" s="15" t="s">
        <v>399</v>
      </c>
      <c r="B1" s="15"/>
      <c r="C1" s="16"/>
    </row>
    <row r="2" s="14" customFormat="1" ht="37" customHeight="1" spans="1:3">
      <c r="A2" s="17" t="s">
        <v>400</v>
      </c>
      <c r="B2" s="17"/>
      <c r="C2" s="18"/>
    </row>
    <row r="3" s="14" customFormat="1" ht="31" customHeight="1" spans="1:2">
      <c r="A3" s="19" t="s">
        <v>401</v>
      </c>
      <c r="B3" s="19" t="s">
        <v>106</v>
      </c>
    </row>
    <row r="4" s="14" customFormat="1" ht="49" customHeight="1" spans="1:6">
      <c r="A4" s="20" t="s">
        <v>402</v>
      </c>
      <c r="B4" s="21" t="s">
        <v>403</v>
      </c>
      <c r="D4" s="22">
        <v>1</v>
      </c>
      <c r="E4" s="22" t="s">
        <v>404</v>
      </c>
      <c r="F4" s="14" t="s">
        <v>59</v>
      </c>
    </row>
    <row r="5" s="14" customFormat="1" ht="168" customHeight="1" spans="1:6">
      <c r="A5" s="23"/>
      <c r="B5" s="24" t="s">
        <v>405</v>
      </c>
      <c r="D5" s="22">
        <v>2</v>
      </c>
      <c r="E5" s="22" t="s">
        <v>406</v>
      </c>
      <c r="F5" s="14" t="s">
        <v>71</v>
      </c>
    </row>
    <row r="6" s="14" customFormat="1" ht="65" customHeight="1" spans="1:6">
      <c r="A6" s="23"/>
      <c r="B6" s="24" t="s">
        <v>407</v>
      </c>
      <c r="D6" s="22">
        <v>3</v>
      </c>
      <c r="E6" s="22" t="s">
        <v>408</v>
      </c>
      <c r="F6" s="14" t="s">
        <v>80</v>
      </c>
    </row>
    <row r="7" s="14" customFormat="1" ht="171" spans="1:6">
      <c r="A7" s="23"/>
      <c r="B7" s="24" t="s">
        <v>409</v>
      </c>
      <c r="D7" s="22">
        <v>4</v>
      </c>
      <c r="E7" s="22" t="s">
        <v>410</v>
      </c>
      <c r="F7" s="14" t="s">
        <v>89</v>
      </c>
    </row>
    <row r="8" s="14" customFormat="1" ht="126" customHeight="1" spans="1:6">
      <c r="A8" s="23"/>
      <c r="B8" s="24" t="s">
        <v>411</v>
      </c>
      <c r="D8" s="22">
        <v>5</v>
      </c>
      <c r="E8" s="22" t="s">
        <v>412</v>
      </c>
      <c r="F8" s="14" t="s">
        <v>97</v>
      </c>
    </row>
    <row r="9" s="14" customFormat="1" ht="128.25" spans="1:6">
      <c r="A9" s="23"/>
      <c r="B9" s="24" t="s">
        <v>413</v>
      </c>
      <c r="D9" s="22">
        <v>6</v>
      </c>
      <c r="E9" s="22" t="s">
        <v>414</v>
      </c>
      <c r="F9" s="14" t="s">
        <v>102</v>
      </c>
    </row>
    <row r="10" s="14" customFormat="1" ht="158" customHeight="1" spans="1:6">
      <c r="A10" s="23"/>
      <c r="B10" s="24" t="s">
        <v>415</v>
      </c>
      <c r="D10" s="22">
        <v>7</v>
      </c>
      <c r="E10" s="22" t="s">
        <v>416</v>
      </c>
      <c r="F10" s="14" t="s">
        <v>112</v>
      </c>
    </row>
    <row r="11" s="14" customFormat="1" ht="91" customHeight="1" spans="1:6">
      <c r="A11" s="23"/>
      <c r="B11" s="24" t="s">
        <v>417</v>
      </c>
      <c r="D11" s="22">
        <v>8</v>
      </c>
      <c r="E11" s="22" t="s">
        <v>418</v>
      </c>
      <c r="F11" s="14" t="s">
        <v>114</v>
      </c>
    </row>
    <row r="12" s="14" customFormat="1" ht="142" customHeight="1" spans="1:6">
      <c r="A12" s="23" t="s">
        <v>419</v>
      </c>
      <c r="B12" s="24" t="s">
        <v>420</v>
      </c>
      <c r="D12" s="22">
        <v>9</v>
      </c>
      <c r="E12" s="22" t="s">
        <v>421</v>
      </c>
      <c r="F12" s="14" t="s">
        <v>116</v>
      </c>
    </row>
    <row r="13" s="14" customFormat="1" ht="103" customHeight="1" spans="1:6">
      <c r="A13" s="23"/>
      <c r="B13" s="24" t="s">
        <v>422</v>
      </c>
      <c r="D13" s="22">
        <v>10</v>
      </c>
      <c r="E13" s="22" t="s">
        <v>423</v>
      </c>
      <c r="F13" s="14" t="s">
        <v>118</v>
      </c>
    </row>
    <row r="14" s="14" customFormat="1" ht="84" customHeight="1" spans="1:6">
      <c r="A14" s="23"/>
      <c r="B14" s="24" t="s">
        <v>424</v>
      </c>
      <c r="D14" s="22">
        <v>11</v>
      </c>
      <c r="E14" s="22" t="s">
        <v>425</v>
      </c>
      <c r="F14" s="14" t="s">
        <v>120</v>
      </c>
    </row>
    <row r="15" s="14" customFormat="1" ht="78" customHeight="1" spans="1:6">
      <c r="A15" s="23"/>
      <c r="B15" s="24" t="s">
        <v>426</v>
      </c>
      <c r="D15" s="22">
        <v>12</v>
      </c>
      <c r="E15" s="22" t="s">
        <v>427</v>
      </c>
      <c r="F15" s="14" t="s">
        <v>122</v>
      </c>
    </row>
    <row r="16" s="14" customFormat="1" ht="167" customHeight="1" spans="1:6">
      <c r="A16" s="23"/>
      <c r="B16" s="24" t="s">
        <v>428</v>
      </c>
      <c r="D16" s="22">
        <v>13</v>
      </c>
      <c r="E16" s="22" t="s">
        <v>429</v>
      </c>
      <c r="F16" s="14" t="s">
        <v>124</v>
      </c>
    </row>
    <row r="17" s="14" customFormat="1" ht="28.5" spans="1:6">
      <c r="A17" s="23"/>
      <c r="B17" s="24" t="s">
        <v>430</v>
      </c>
      <c r="D17" s="22">
        <v>14</v>
      </c>
      <c r="E17" s="22" t="s">
        <v>431</v>
      </c>
      <c r="F17" s="14" t="s">
        <v>134</v>
      </c>
    </row>
    <row r="18" s="14" customFormat="1" ht="57" spans="1:6">
      <c r="A18" s="23"/>
      <c r="B18" s="24" t="s">
        <v>432</v>
      </c>
      <c r="D18" s="22">
        <v>15</v>
      </c>
      <c r="E18" s="22" t="s">
        <v>433</v>
      </c>
      <c r="F18" s="14" t="s">
        <v>136</v>
      </c>
    </row>
    <row r="19" s="14" customFormat="1" ht="71.25" spans="1:6">
      <c r="A19" s="23"/>
      <c r="B19" s="24" t="s">
        <v>434</v>
      </c>
      <c r="D19" s="22">
        <v>16</v>
      </c>
      <c r="E19" s="22" t="s">
        <v>435</v>
      </c>
      <c r="F19" s="14" t="s">
        <v>138</v>
      </c>
    </row>
    <row r="20" s="14" customFormat="1" ht="99.75" spans="1:6">
      <c r="A20" s="23"/>
      <c r="B20" s="24" t="s">
        <v>436</v>
      </c>
      <c r="D20" s="22">
        <v>17</v>
      </c>
      <c r="E20" s="22" t="s">
        <v>437</v>
      </c>
      <c r="F20" s="14" t="s">
        <v>140</v>
      </c>
    </row>
    <row r="21" s="14" customFormat="1" ht="42.75" spans="1:6">
      <c r="A21" s="23"/>
      <c r="B21" s="24" t="s">
        <v>438</v>
      </c>
      <c r="D21" s="22">
        <v>18</v>
      </c>
      <c r="E21" s="22" t="s">
        <v>439</v>
      </c>
      <c r="F21" s="14" t="s">
        <v>142</v>
      </c>
    </row>
    <row r="22" s="14" customFormat="1" ht="57" spans="1:6">
      <c r="A22" s="23"/>
      <c r="B22" s="24" t="s">
        <v>440</v>
      </c>
      <c r="D22" s="22">
        <v>19</v>
      </c>
      <c r="E22" s="22" t="s">
        <v>441</v>
      </c>
      <c r="F22" s="14" t="s">
        <v>144</v>
      </c>
    </row>
    <row r="23" s="14" customFormat="1" ht="28.5" spans="1:6">
      <c r="A23" s="23"/>
      <c r="B23" s="24" t="s">
        <v>442</v>
      </c>
      <c r="D23" s="22">
        <v>20</v>
      </c>
      <c r="E23" s="22" t="s">
        <v>443</v>
      </c>
      <c r="F23" s="14" t="s">
        <v>152</v>
      </c>
    </row>
    <row r="24" s="14" customFormat="1" ht="128.25" spans="1:6">
      <c r="A24" s="23" t="s">
        <v>444</v>
      </c>
      <c r="B24" s="24" t="s">
        <v>445</v>
      </c>
      <c r="D24" s="22">
        <v>21</v>
      </c>
      <c r="E24" s="22" t="s">
        <v>446</v>
      </c>
      <c r="F24" s="14" t="s">
        <v>154</v>
      </c>
    </row>
    <row r="25" s="14" customFormat="1" ht="57" spans="1:6">
      <c r="A25" s="23"/>
      <c r="B25" s="24" t="s">
        <v>447</v>
      </c>
      <c r="D25" s="22">
        <v>22</v>
      </c>
      <c r="E25" s="22" t="s">
        <v>448</v>
      </c>
      <c r="F25" s="14" t="s">
        <v>156</v>
      </c>
    </row>
    <row r="26" s="14" customFormat="1" ht="57" spans="1:6">
      <c r="A26" s="23"/>
      <c r="B26" s="24" t="s">
        <v>449</v>
      </c>
      <c r="D26" s="22">
        <v>23</v>
      </c>
      <c r="E26" s="22" t="s">
        <v>450</v>
      </c>
      <c r="F26" s="14" t="s">
        <v>158</v>
      </c>
    </row>
    <row r="27" s="14" customFormat="1" ht="57" spans="1:6">
      <c r="A27" s="23"/>
      <c r="B27" s="24" t="s">
        <v>451</v>
      </c>
      <c r="D27" s="22">
        <v>24</v>
      </c>
      <c r="E27" s="22" t="s">
        <v>452</v>
      </c>
      <c r="F27" s="14" t="s">
        <v>160</v>
      </c>
    </row>
    <row r="28" s="14" customFormat="1" ht="63" customHeight="1" spans="1:6">
      <c r="A28" s="23"/>
      <c r="B28" s="24" t="s">
        <v>453</v>
      </c>
      <c r="D28" s="22">
        <v>25</v>
      </c>
      <c r="E28" s="22" t="s">
        <v>454</v>
      </c>
      <c r="F28" s="14" t="s">
        <v>162</v>
      </c>
    </row>
    <row r="29" s="14" customFormat="1" ht="57" spans="1:6">
      <c r="A29" s="23"/>
      <c r="B29" s="24" t="s">
        <v>455</v>
      </c>
      <c r="D29" s="22">
        <v>26</v>
      </c>
      <c r="E29" s="22" t="s">
        <v>456</v>
      </c>
      <c r="F29" s="14" t="s">
        <v>164</v>
      </c>
    </row>
    <row r="30" s="14" customFormat="1" ht="114" spans="1:6">
      <c r="A30" s="23"/>
      <c r="B30" s="24" t="s">
        <v>457</v>
      </c>
      <c r="D30" s="22">
        <v>27</v>
      </c>
      <c r="E30" s="22" t="s">
        <v>458</v>
      </c>
      <c r="F30" s="14" t="s">
        <v>166</v>
      </c>
    </row>
    <row r="31" s="14" customFormat="1" ht="142.5" spans="1:6">
      <c r="A31" s="23" t="s">
        <v>459</v>
      </c>
      <c r="B31" s="24" t="s">
        <v>460</v>
      </c>
      <c r="D31" s="22">
        <v>28</v>
      </c>
      <c r="E31" s="22" t="s">
        <v>461</v>
      </c>
      <c r="F31" s="14" t="s">
        <v>168</v>
      </c>
    </row>
    <row r="32" s="14" customFormat="1" ht="57" spans="1:6">
      <c r="A32" s="23"/>
      <c r="B32" s="24" t="s">
        <v>462</v>
      </c>
      <c r="D32" s="22">
        <v>29</v>
      </c>
      <c r="E32" s="22" t="s">
        <v>463</v>
      </c>
      <c r="F32" s="14" t="s">
        <v>170</v>
      </c>
    </row>
    <row r="33" s="14" customFormat="1" ht="99.75" spans="1:6">
      <c r="A33" s="23"/>
      <c r="B33" s="24" t="s">
        <v>464</v>
      </c>
      <c r="D33" s="22">
        <v>30</v>
      </c>
      <c r="E33" s="22" t="s">
        <v>465</v>
      </c>
      <c r="F33" s="14" t="s">
        <v>174</v>
      </c>
    </row>
    <row r="34" s="14" customFormat="1" ht="57" spans="1:6">
      <c r="A34" s="23" t="s">
        <v>466</v>
      </c>
      <c r="B34" s="24" t="s">
        <v>467</v>
      </c>
      <c r="D34" s="22">
        <v>31</v>
      </c>
      <c r="E34" s="22" t="s">
        <v>468</v>
      </c>
      <c r="F34" s="14" t="s">
        <v>176</v>
      </c>
    </row>
    <row r="35" s="14" customFormat="1" ht="28.5" spans="1:6">
      <c r="A35" s="23"/>
      <c r="B35" s="24" t="s">
        <v>469</v>
      </c>
      <c r="D35" s="22">
        <v>32</v>
      </c>
      <c r="E35" s="22" t="s">
        <v>470</v>
      </c>
      <c r="F35" s="14" t="s">
        <v>180</v>
      </c>
    </row>
    <row r="36" s="14" customFormat="1" ht="42.75" spans="1:6">
      <c r="A36" s="23"/>
      <c r="B36" s="24" t="s">
        <v>471</v>
      </c>
      <c r="D36" s="22">
        <v>33</v>
      </c>
      <c r="E36" s="22" t="s">
        <v>472</v>
      </c>
      <c r="F36" s="14" t="s">
        <v>182</v>
      </c>
    </row>
    <row r="37" s="14" customFormat="1" ht="66" customHeight="1" spans="1:6">
      <c r="A37" s="23"/>
      <c r="B37" s="24" t="s">
        <v>473</v>
      </c>
      <c r="D37" s="22">
        <v>34</v>
      </c>
      <c r="E37" s="22" t="s">
        <v>474</v>
      </c>
      <c r="F37" s="14" t="s">
        <v>185</v>
      </c>
    </row>
    <row r="38" s="14" customFormat="1" ht="70" customHeight="1" spans="1:6">
      <c r="A38" s="23"/>
      <c r="B38" s="24" t="s">
        <v>475</v>
      </c>
      <c r="D38" s="22">
        <v>35</v>
      </c>
      <c r="E38" s="22" t="s">
        <v>476</v>
      </c>
      <c r="F38" s="14" t="s">
        <v>187</v>
      </c>
    </row>
    <row r="39" s="14" customFormat="1" spans="1:6">
      <c r="A39" s="23"/>
      <c r="B39" s="24" t="s">
        <v>477</v>
      </c>
      <c r="D39" s="22">
        <v>36</v>
      </c>
      <c r="E39" s="22" t="s">
        <v>478</v>
      </c>
      <c r="F39" s="14" t="s">
        <v>190</v>
      </c>
    </row>
    <row r="40" s="14" customFormat="1" ht="28.5" spans="1:6">
      <c r="A40" s="23"/>
      <c r="B40" s="24" t="s">
        <v>479</v>
      </c>
      <c r="D40" s="22">
        <v>37</v>
      </c>
      <c r="E40" s="22" t="s">
        <v>480</v>
      </c>
      <c r="F40" s="14" t="s">
        <v>193</v>
      </c>
    </row>
    <row r="41" s="14" customFormat="1" ht="42.75" spans="1:6">
      <c r="A41" s="23"/>
      <c r="B41" s="24" t="s">
        <v>481</v>
      </c>
      <c r="D41" s="22">
        <v>38</v>
      </c>
      <c r="E41" s="22" t="s">
        <v>482</v>
      </c>
      <c r="F41" s="14" t="s">
        <v>195</v>
      </c>
    </row>
    <row r="42" s="14" customFormat="1" ht="28.5" spans="1:6">
      <c r="A42" s="23"/>
      <c r="B42" s="24" t="s">
        <v>483</v>
      </c>
      <c r="D42" s="22">
        <v>39</v>
      </c>
      <c r="E42" s="22" t="s">
        <v>484</v>
      </c>
      <c r="F42" s="14" t="s">
        <v>197</v>
      </c>
    </row>
    <row r="43" s="14" customFormat="1" ht="28.5" spans="1:6">
      <c r="A43" s="23"/>
      <c r="B43" s="24" t="s">
        <v>485</v>
      </c>
      <c r="D43" s="22">
        <v>40</v>
      </c>
      <c r="E43" s="22" t="s">
        <v>486</v>
      </c>
      <c r="F43" s="14" t="s">
        <v>199</v>
      </c>
    </row>
    <row r="44" s="14" customFormat="1" ht="28.5" spans="1:6">
      <c r="A44" s="23"/>
      <c r="B44" s="24" t="s">
        <v>487</v>
      </c>
      <c r="D44" s="22">
        <v>41</v>
      </c>
      <c r="E44" s="22" t="s">
        <v>488</v>
      </c>
      <c r="F44" s="14" t="s">
        <v>201</v>
      </c>
    </row>
    <row r="45" s="14" customFormat="1" ht="28.5" spans="1:6">
      <c r="A45" s="23"/>
      <c r="B45" s="24" t="s">
        <v>489</v>
      </c>
      <c r="D45" s="22">
        <v>42</v>
      </c>
      <c r="E45" s="22" t="s">
        <v>490</v>
      </c>
      <c r="F45" s="14" t="s">
        <v>203</v>
      </c>
    </row>
    <row r="46" s="14" customFormat="1" spans="1:6">
      <c r="A46" s="23"/>
      <c r="B46" s="24" t="s">
        <v>491</v>
      </c>
      <c r="D46" s="22">
        <v>43</v>
      </c>
      <c r="E46" s="22" t="s">
        <v>492</v>
      </c>
      <c r="F46" s="14" t="s">
        <v>205</v>
      </c>
    </row>
    <row r="47" s="14" customFormat="1" ht="171" spans="1:6">
      <c r="A47" s="23"/>
      <c r="B47" s="24" t="s">
        <v>493</v>
      </c>
      <c r="D47" s="22">
        <v>44</v>
      </c>
      <c r="E47" s="22" t="s">
        <v>494</v>
      </c>
      <c r="F47" s="14" t="s">
        <v>207</v>
      </c>
    </row>
    <row r="48" s="14" customFormat="1" ht="142" customHeight="1" spans="1:6">
      <c r="A48" s="23"/>
      <c r="B48" s="24" t="s">
        <v>495</v>
      </c>
      <c r="D48" s="22">
        <v>45</v>
      </c>
      <c r="E48" s="22" t="s">
        <v>496</v>
      </c>
      <c r="F48" s="14" t="s">
        <v>209</v>
      </c>
    </row>
    <row r="49" s="14" customFormat="1" ht="309" customHeight="1" spans="1:6">
      <c r="A49" s="23"/>
      <c r="B49" s="24" t="s">
        <v>497</v>
      </c>
      <c r="D49" s="22">
        <v>46</v>
      </c>
      <c r="E49" s="22" t="s">
        <v>498</v>
      </c>
      <c r="F49" s="14" t="s">
        <v>211</v>
      </c>
    </row>
    <row r="50" s="14" customFormat="1" ht="46" customHeight="1" spans="1:6">
      <c r="A50" s="23"/>
      <c r="B50" s="24" t="s">
        <v>499</v>
      </c>
      <c r="D50" s="22">
        <v>47</v>
      </c>
      <c r="E50" s="22" t="s">
        <v>500</v>
      </c>
      <c r="F50" s="14" t="s">
        <v>213</v>
      </c>
    </row>
    <row r="51" s="14" customFormat="1" ht="183" customHeight="1" spans="1:6">
      <c r="A51" s="23"/>
      <c r="B51" s="24" t="s">
        <v>501</v>
      </c>
      <c r="D51" s="22">
        <v>48</v>
      </c>
      <c r="E51" s="22" t="s">
        <v>502</v>
      </c>
      <c r="F51" s="14" t="s">
        <v>215</v>
      </c>
    </row>
    <row r="52" s="14" customFormat="1" ht="71.25" spans="1:6">
      <c r="A52" s="23"/>
      <c r="B52" s="24" t="s">
        <v>503</v>
      </c>
      <c r="D52" s="22">
        <v>49</v>
      </c>
      <c r="E52" s="22" t="s">
        <v>504</v>
      </c>
      <c r="F52" s="14" t="s">
        <v>217</v>
      </c>
    </row>
    <row r="53" s="14" customFormat="1" ht="85.5" spans="1:6">
      <c r="A53" s="23"/>
      <c r="B53" s="24" t="s">
        <v>505</v>
      </c>
      <c r="D53" s="22">
        <v>50</v>
      </c>
      <c r="E53" s="22" t="s">
        <v>506</v>
      </c>
      <c r="F53" s="14" t="s">
        <v>219</v>
      </c>
    </row>
    <row r="54" s="14" customFormat="1" ht="156.75" spans="1:6">
      <c r="A54" s="23"/>
      <c r="B54" s="24" t="s">
        <v>507</v>
      </c>
      <c r="D54" s="22">
        <v>51</v>
      </c>
      <c r="E54" s="22" t="s">
        <v>508</v>
      </c>
      <c r="F54" s="14" t="s">
        <v>221</v>
      </c>
    </row>
    <row r="55" s="14" customFormat="1" ht="28.5" spans="1:6">
      <c r="A55" s="23"/>
      <c r="B55" s="24" t="s">
        <v>509</v>
      </c>
      <c r="D55" s="22">
        <v>52</v>
      </c>
      <c r="E55" s="22" t="s">
        <v>510</v>
      </c>
      <c r="F55" s="14" t="s">
        <v>223</v>
      </c>
    </row>
    <row r="56" s="14" customFormat="1" ht="128.25" spans="1:6">
      <c r="A56" s="23"/>
      <c r="B56" s="24" t="s">
        <v>511</v>
      </c>
      <c r="D56" s="22">
        <v>53</v>
      </c>
      <c r="E56" s="22" t="s">
        <v>512</v>
      </c>
      <c r="F56" s="14" t="s">
        <v>225</v>
      </c>
    </row>
    <row r="57" s="14" customFormat="1" ht="156.75" spans="1:6">
      <c r="A57" s="23"/>
      <c r="B57" s="24" t="s">
        <v>513</v>
      </c>
      <c r="D57" s="22">
        <v>54</v>
      </c>
      <c r="E57" s="22" t="s">
        <v>514</v>
      </c>
      <c r="F57" s="14" t="s">
        <v>227</v>
      </c>
    </row>
    <row r="58" s="14" customFormat="1" ht="128.25" spans="1:6">
      <c r="A58" s="23"/>
      <c r="B58" s="24" t="s">
        <v>515</v>
      </c>
      <c r="D58" s="22">
        <v>55</v>
      </c>
      <c r="E58" s="22" t="s">
        <v>516</v>
      </c>
      <c r="F58" s="14" t="s">
        <v>229</v>
      </c>
    </row>
    <row r="59" s="14" customFormat="1" ht="85.5" spans="1:6">
      <c r="A59" s="23"/>
      <c r="B59" s="24" t="s">
        <v>517</v>
      </c>
      <c r="D59" s="22">
        <v>56</v>
      </c>
      <c r="E59" s="22" t="s">
        <v>518</v>
      </c>
      <c r="F59" s="14" t="s">
        <v>231</v>
      </c>
    </row>
    <row r="60" s="14" customFormat="1" ht="270.75" spans="1:6">
      <c r="A60" s="23"/>
      <c r="B60" s="24" t="s">
        <v>519</v>
      </c>
      <c r="D60" s="22">
        <v>57</v>
      </c>
      <c r="E60" s="22" t="s">
        <v>520</v>
      </c>
      <c r="F60" s="14" t="s">
        <v>232</v>
      </c>
    </row>
    <row r="61" s="14" customFormat="1" ht="57" spans="1:6">
      <c r="A61" s="23"/>
      <c r="B61" s="24" t="s">
        <v>521</v>
      </c>
      <c r="D61" s="22">
        <v>58</v>
      </c>
      <c r="E61" s="22" t="s">
        <v>522</v>
      </c>
      <c r="F61" s="14" t="s">
        <v>233</v>
      </c>
    </row>
    <row r="62" s="14" customFormat="1" ht="317" customHeight="1" spans="1:6">
      <c r="A62" s="23"/>
      <c r="B62" s="24" t="s">
        <v>523</v>
      </c>
      <c r="D62" s="22">
        <v>59</v>
      </c>
      <c r="E62" s="22" t="s">
        <v>524</v>
      </c>
      <c r="F62" s="14" t="s">
        <v>234</v>
      </c>
    </row>
    <row r="63" s="14" customFormat="1" ht="125" customHeight="1" spans="1:6">
      <c r="A63" s="23"/>
      <c r="B63" s="24" t="s">
        <v>525</v>
      </c>
      <c r="D63" s="22">
        <v>60</v>
      </c>
      <c r="E63" s="22" t="s">
        <v>526</v>
      </c>
      <c r="F63" s="14" t="s">
        <v>235</v>
      </c>
    </row>
    <row r="64" s="14" customFormat="1" ht="98" customHeight="1" spans="1:6">
      <c r="A64" s="23"/>
      <c r="B64" s="24" t="s">
        <v>527</v>
      </c>
      <c r="D64" s="22">
        <v>61</v>
      </c>
      <c r="E64" s="22" t="s">
        <v>528</v>
      </c>
      <c r="F64" s="14" t="s">
        <v>236</v>
      </c>
    </row>
    <row r="65" s="14" customFormat="1" ht="85.5" spans="1:6">
      <c r="A65" s="23"/>
      <c r="B65" s="24" t="s">
        <v>529</v>
      </c>
      <c r="D65" s="22">
        <v>62</v>
      </c>
      <c r="E65" s="22" t="s">
        <v>530</v>
      </c>
      <c r="F65" s="14" t="s">
        <v>237</v>
      </c>
    </row>
    <row r="66" s="14" customFormat="1" ht="28.5" spans="1:6">
      <c r="A66" s="23"/>
      <c r="B66" s="24" t="s">
        <v>531</v>
      </c>
      <c r="D66" s="22">
        <v>63</v>
      </c>
      <c r="E66" s="22" t="s">
        <v>532</v>
      </c>
      <c r="F66" s="14" t="s">
        <v>238</v>
      </c>
    </row>
    <row r="67" s="14" customFormat="1" ht="99.75" spans="1:6">
      <c r="A67" s="23"/>
      <c r="B67" s="24" t="s">
        <v>533</v>
      </c>
      <c r="D67" s="22">
        <v>64</v>
      </c>
      <c r="E67" s="22" t="s">
        <v>534</v>
      </c>
      <c r="F67" s="14" t="s">
        <v>239</v>
      </c>
    </row>
    <row r="68" s="14" customFormat="1" ht="28.5" spans="1:6">
      <c r="A68" s="23"/>
      <c r="B68" s="24" t="s">
        <v>535</v>
      </c>
      <c r="D68" s="22">
        <v>65</v>
      </c>
      <c r="E68" s="22" t="s">
        <v>536</v>
      </c>
      <c r="F68" s="14" t="s">
        <v>240</v>
      </c>
    </row>
    <row r="69" s="14" customFormat="1" ht="28.5" spans="1:6">
      <c r="A69" s="23"/>
      <c r="B69" s="24" t="s">
        <v>537</v>
      </c>
      <c r="D69" s="22">
        <v>66</v>
      </c>
      <c r="E69" s="22" t="s">
        <v>538</v>
      </c>
      <c r="F69" s="14" t="s">
        <v>241</v>
      </c>
    </row>
    <row r="70" s="14" customFormat="1" spans="1:6">
      <c r="A70" s="23"/>
      <c r="B70" s="24" t="s">
        <v>539</v>
      </c>
      <c r="D70" s="22">
        <v>67</v>
      </c>
      <c r="E70" s="22" t="s">
        <v>540</v>
      </c>
      <c r="F70" s="14" t="s">
        <v>242</v>
      </c>
    </row>
    <row r="71" s="14" customFormat="1" ht="79" customHeight="1" spans="1:6">
      <c r="A71" s="23"/>
      <c r="B71" s="24" t="s">
        <v>541</v>
      </c>
      <c r="D71" s="22">
        <v>68</v>
      </c>
      <c r="E71" s="22" t="s">
        <v>542</v>
      </c>
      <c r="F71" s="14" t="s">
        <v>243</v>
      </c>
    </row>
    <row r="72" s="14" customFormat="1" ht="42.75" spans="1:6">
      <c r="A72" s="23"/>
      <c r="B72" s="24" t="s">
        <v>543</v>
      </c>
      <c r="D72" s="22">
        <v>69</v>
      </c>
      <c r="E72" s="22" t="s">
        <v>544</v>
      </c>
      <c r="F72" s="14" t="s">
        <v>244</v>
      </c>
    </row>
    <row r="73" s="14" customFormat="1" ht="28.5" spans="1:6">
      <c r="A73" s="23"/>
      <c r="B73" s="24" t="s">
        <v>545</v>
      </c>
      <c r="D73" s="22">
        <v>70</v>
      </c>
      <c r="E73" s="22" t="s">
        <v>546</v>
      </c>
      <c r="F73" s="14" t="s">
        <v>245</v>
      </c>
    </row>
    <row r="74" s="14" customFormat="1" ht="42.75" spans="1:6">
      <c r="A74" s="23"/>
      <c r="B74" s="24" t="s">
        <v>547</v>
      </c>
      <c r="D74" s="22">
        <v>71</v>
      </c>
      <c r="E74" s="22" t="s">
        <v>548</v>
      </c>
      <c r="F74" s="14" t="s">
        <v>246</v>
      </c>
    </row>
    <row r="75" s="14" customFormat="1" ht="57" spans="1:6">
      <c r="A75" s="23"/>
      <c r="B75" s="24" t="s">
        <v>549</v>
      </c>
      <c r="D75" s="22">
        <v>72</v>
      </c>
      <c r="E75" s="22" t="s">
        <v>550</v>
      </c>
      <c r="F75" s="14" t="s">
        <v>247</v>
      </c>
    </row>
    <row r="76" s="14" customFormat="1" ht="28.5" spans="1:6">
      <c r="A76" s="23"/>
      <c r="B76" s="24" t="s">
        <v>551</v>
      </c>
      <c r="D76" s="22">
        <v>73</v>
      </c>
      <c r="E76" s="22" t="s">
        <v>552</v>
      </c>
      <c r="F76" s="14" t="s">
        <v>248</v>
      </c>
    </row>
    <row r="77" s="14" customFormat="1" spans="1:6">
      <c r="A77" s="23"/>
      <c r="B77" s="24" t="s">
        <v>553</v>
      </c>
      <c r="D77" s="22">
        <v>74</v>
      </c>
      <c r="E77" s="22" t="s">
        <v>554</v>
      </c>
      <c r="F77" s="14" t="s">
        <v>249</v>
      </c>
    </row>
    <row r="78" s="14" customFormat="1" ht="28.5" spans="1:6">
      <c r="A78" s="23"/>
      <c r="B78" s="24" t="s">
        <v>555</v>
      </c>
      <c r="D78" s="22">
        <v>75</v>
      </c>
      <c r="E78" s="22" t="s">
        <v>556</v>
      </c>
      <c r="F78" s="14" t="s">
        <v>250</v>
      </c>
    </row>
    <row r="79" s="14" customFormat="1" ht="99.75" spans="1:6">
      <c r="A79" s="23"/>
      <c r="B79" s="24" t="s">
        <v>557</v>
      </c>
      <c r="D79" s="22">
        <v>76</v>
      </c>
      <c r="E79" s="22" t="s">
        <v>558</v>
      </c>
      <c r="F79" s="14" t="s">
        <v>251</v>
      </c>
    </row>
    <row r="80" s="14" customFormat="1" ht="71.25" spans="1:6">
      <c r="A80" s="23"/>
      <c r="B80" s="24" t="s">
        <v>559</v>
      </c>
      <c r="D80" s="22">
        <v>77</v>
      </c>
      <c r="E80" s="22" t="s">
        <v>560</v>
      </c>
      <c r="F80" s="14" t="s">
        <v>252</v>
      </c>
    </row>
    <row r="81" s="14" customFormat="1" ht="42.75" spans="1:6">
      <c r="A81" s="23"/>
      <c r="B81" s="24" t="s">
        <v>561</v>
      </c>
      <c r="D81" s="22">
        <v>78</v>
      </c>
      <c r="E81" s="22" t="s">
        <v>562</v>
      </c>
      <c r="F81" s="14" t="s">
        <v>253</v>
      </c>
    </row>
    <row r="82" s="14" customFormat="1" ht="42.75" spans="1:6">
      <c r="A82" s="23"/>
      <c r="B82" s="24" t="s">
        <v>563</v>
      </c>
      <c r="D82" s="22">
        <v>79</v>
      </c>
      <c r="E82" s="22" t="s">
        <v>564</v>
      </c>
      <c r="F82" s="14" t="s">
        <v>254</v>
      </c>
    </row>
    <row r="83" s="14" customFormat="1" ht="42.75" spans="1:6">
      <c r="A83" s="23"/>
      <c r="B83" s="24" t="s">
        <v>565</v>
      </c>
      <c r="D83" s="22">
        <v>80</v>
      </c>
      <c r="E83" s="22" t="s">
        <v>566</v>
      </c>
      <c r="F83" s="14" t="s">
        <v>255</v>
      </c>
    </row>
    <row r="84" s="14" customFormat="1" ht="42.75" spans="1:6">
      <c r="A84" s="23"/>
      <c r="B84" s="24" t="s">
        <v>567</v>
      </c>
      <c r="D84" s="22">
        <v>81</v>
      </c>
      <c r="E84" s="22" t="s">
        <v>568</v>
      </c>
      <c r="F84" s="14" t="s">
        <v>256</v>
      </c>
    </row>
    <row r="85" s="14" customFormat="1" spans="1:6">
      <c r="A85" s="23"/>
      <c r="B85" s="24" t="s">
        <v>569</v>
      </c>
      <c r="D85" s="22">
        <v>82</v>
      </c>
      <c r="E85" s="22" t="s">
        <v>570</v>
      </c>
      <c r="F85" s="14" t="s">
        <v>257</v>
      </c>
    </row>
    <row r="86" s="14" customFormat="1" ht="28.5" spans="1:6">
      <c r="A86" s="23"/>
      <c r="B86" s="24" t="s">
        <v>571</v>
      </c>
      <c r="D86" s="22">
        <v>83</v>
      </c>
      <c r="E86" s="22" t="s">
        <v>572</v>
      </c>
      <c r="F86" s="14" t="s">
        <v>258</v>
      </c>
    </row>
    <row r="87" s="14" customFormat="1" ht="28.5" spans="1:6">
      <c r="A87" s="23"/>
      <c r="B87" s="24" t="s">
        <v>573</v>
      </c>
      <c r="D87" s="22">
        <v>84</v>
      </c>
      <c r="E87" s="22" t="s">
        <v>574</v>
      </c>
      <c r="F87" s="14" t="s">
        <v>259</v>
      </c>
    </row>
    <row r="88" s="14" customFormat="1" ht="28.5" spans="1:6">
      <c r="A88" s="23"/>
      <c r="B88" s="24" t="s">
        <v>575</v>
      </c>
      <c r="D88" s="22">
        <v>85</v>
      </c>
      <c r="E88" s="22" t="s">
        <v>576</v>
      </c>
      <c r="F88" s="14" t="s">
        <v>260</v>
      </c>
    </row>
    <row r="89" s="14" customFormat="1" spans="1:6">
      <c r="A89" s="23"/>
      <c r="B89" s="24" t="s">
        <v>577</v>
      </c>
      <c r="D89" s="22">
        <v>86</v>
      </c>
      <c r="E89" s="22" t="s">
        <v>578</v>
      </c>
      <c r="F89" s="14" t="s">
        <v>261</v>
      </c>
    </row>
    <row r="90" s="14" customFormat="1" ht="28.5" spans="1:6">
      <c r="A90" s="23"/>
      <c r="B90" s="24" t="s">
        <v>579</v>
      </c>
      <c r="D90" s="22">
        <v>87</v>
      </c>
      <c r="E90" s="22" t="s">
        <v>580</v>
      </c>
      <c r="F90" s="14" t="s">
        <v>262</v>
      </c>
    </row>
    <row r="91" s="14" customFormat="1" ht="28.5" spans="1:6">
      <c r="A91" s="23" t="s">
        <v>581</v>
      </c>
      <c r="B91" s="24" t="s">
        <v>582</v>
      </c>
      <c r="D91" s="22">
        <v>88</v>
      </c>
      <c r="E91" s="22" t="s">
        <v>583</v>
      </c>
      <c r="F91" s="14" t="s">
        <v>263</v>
      </c>
    </row>
    <row r="92" s="14" customFormat="1" ht="57" spans="1:6">
      <c r="A92" s="23"/>
      <c r="B92" s="24" t="s">
        <v>584</v>
      </c>
      <c r="D92" s="22">
        <v>89</v>
      </c>
      <c r="E92" s="22" t="s">
        <v>585</v>
      </c>
      <c r="F92" s="14" t="s">
        <v>264</v>
      </c>
    </row>
    <row r="93" s="14" customFormat="1" ht="71.25" spans="1:6">
      <c r="A93" s="23"/>
      <c r="B93" s="24" t="s">
        <v>586</v>
      </c>
      <c r="D93" s="22">
        <v>90</v>
      </c>
      <c r="E93" s="22" t="s">
        <v>587</v>
      </c>
      <c r="F93" s="14" t="s">
        <v>265</v>
      </c>
    </row>
    <row r="94" s="14" customFormat="1" ht="85.5" spans="1:6">
      <c r="A94" s="23"/>
      <c r="B94" s="24" t="s">
        <v>588</v>
      </c>
      <c r="D94" s="22">
        <v>91</v>
      </c>
      <c r="E94" s="22" t="s">
        <v>589</v>
      </c>
      <c r="F94" s="14" t="s">
        <v>266</v>
      </c>
    </row>
    <row r="95" s="14" customFormat="1" ht="71.25" spans="1:6">
      <c r="A95" s="23"/>
      <c r="B95" s="24" t="s">
        <v>590</v>
      </c>
      <c r="D95" s="22">
        <v>92</v>
      </c>
      <c r="E95" s="22" t="s">
        <v>591</v>
      </c>
      <c r="F95" s="14" t="s">
        <v>267</v>
      </c>
    </row>
    <row r="96" s="14" customFormat="1" spans="1:6">
      <c r="A96" s="23"/>
      <c r="B96" s="24" t="s">
        <v>592</v>
      </c>
      <c r="D96" s="22">
        <v>93</v>
      </c>
      <c r="E96" s="22" t="s">
        <v>593</v>
      </c>
      <c r="F96" s="14" t="s">
        <v>268</v>
      </c>
    </row>
    <row r="97" s="14" customFormat="1" spans="1:6">
      <c r="A97" s="23"/>
      <c r="B97" s="24" t="s">
        <v>594</v>
      </c>
      <c r="D97" s="22">
        <v>94</v>
      </c>
      <c r="E97" s="22" t="s">
        <v>595</v>
      </c>
      <c r="F97" s="14" t="s">
        <v>269</v>
      </c>
    </row>
    <row r="98" s="14" customFormat="1" ht="42.75" spans="1:6">
      <c r="A98" s="23"/>
      <c r="B98" s="24" t="s">
        <v>596</v>
      </c>
      <c r="D98" s="22">
        <v>95</v>
      </c>
      <c r="E98" s="22" t="s">
        <v>597</v>
      </c>
      <c r="F98" s="14" t="s">
        <v>270</v>
      </c>
    </row>
    <row r="99" s="14" customFormat="1" ht="28.5" spans="1:6">
      <c r="A99" s="23"/>
      <c r="B99" s="24" t="s">
        <v>598</v>
      </c>
      <c r="D99" s="22">
        <v>96</v>
      </c>
      <c r="E99" s="22" t="s">
        <v>599</v>
      </c>
      <c r="F99" s="14" t="s">
        <v>271</v>
      </c>
    </row>
    <row r="100" s="14" customFormat="1" ht="99.75" spans="1:6">
      <c r="A100" s="23" t="s">
        <v>600</v>
      </c>
      <c r="B100" s="24" t="s">
        <v>601</v>
      </c>
      <c r="D100" s="22">
        <v>97</v>
      </c>
      <c r="E100" s="22" t="s">
        <v>602</v>
      </c>
      <c r="F100" s="14" t="s">
        <v>272</v>
      </c>
    </row>
    <row r="101" s="14" customFormat="1" ht="71.25" spans="1:6">
      <c r="A101" s="23"/>
      <c r="B101" s="24" t="s">
        <v>603</v>
      </c>
      <c r="D101" s="22">
        <v>98</v>
      </c>
      <c r="E101" s="22" t="s">
        <v>604</v>
      </c>
      <c r="F101" s="14" t="s">
        <v>273</v>
      </c>
    </row>
    <row r="102" s="14" customFormat="1" ht="42.75" spans="1:6">
      <c r="A102" s="23"/>
      <c r="B102" s="24" t="s">
        <v>605</v>
      </c>
      <c r="D102" s="22">
        <v>99</v>
      </c>
      <c r="E102" s="22" t="s">
        <v>606</v>
      </c>
      <c r="F102" s="14" t="s">
        <v>274</v>
      </c>
    </row>
    <row r="103" s="14" customFormat="1" ht="42.75" spans="1:6">
      <c r="A103" s="23"/>
      <c r="B103" s="24" t="s">
        <v>607</v>
      </c>
      <c r="D103" s="22">
        <v>100</v>
      </c>
      <c r="E103" s="22" t="s">
        <v>608</v>
      </c>
      <c r="F103" s="14" t="s">
        <v>275</v>
      </c>
    </row>
    <row r="104" s="14" customFormat="1" ht="28.5" spans="1:6">
      <c r="A104" s="23"/>
      <c r="B104" s="24" t="s">
        <v>609</v>
      </c>
      <c r="D104" s="22">
        <v>101</v>
      </c>
      <c r="E104" s="22" t="s">
        <v>610</v>
      </c>
      <c r="F104" s="14" t="s">
        <v>276</v>
      </c>
    </row>
    <row r="105" s="14" customFormat="1" ht="42.75" spans="1:6">
      <c r="A105" s="23" t="s">
        <v>611</v>
      </c>
      <c r="B105" s="24" t="s">
        <v>612</v>
      </c>
      <c r="D105" s="22">
        <v>102</v>
      </c>
      <c r="E105" s="22" t="s">
        <v>613</v>
      </c>
      <c r="F105" s="14" t="s">
        <v>277</v>
      </c>
    </row>
    <row r="106" s="14" customFormat="1" ht="57" spans="1:6">
      <c r="A106" s="23"/>
      <c r="B106" s="24" t="s">
        <v>614</v>
      </c>
      <c r="D106" s="22">
        <v>103</v>
      </c>
      <c r="E106" s="22" t="s">
        <v>615</v>
      </c>
      <c r="F106" s="14" t="s">
        <v>278</v>
      </c>
    </row>
    <row r="107" s="14" customFormat="1" ht="42.75" spans="1:6">
      <c r="A107" s="23"/>
      <c r="B107" s="24" t="s">
        <v>616</v>
      </c>
      <c r="D107" s="22">
        <v>104</v>
      </c>
      <c r="E107" s="22" t="s">
        <v>617</v>
      </c>
      <c r="F107" s="14" t="s">
        <v>279</v>
      </c>
    </row>
    <row r="108" s="14" customFormat="1" spans="1:6">
      <c r="A108" s="23"/>
      <c r="B108" s="24" t="s">
        <v>618</v>
      </c>
      <c r="D108" s="22">
        <v>105</v>
      </c>
      <c r="E108" s="22" t="s">
        <v>619</v>
      </c>
      <c r="F108" s="14" t="s">
        <v>280</v>
      </c>
    </row>
    <row r="109" s="14" customFormat="1" ht="28.5" spans="1:6">
      <c r="A109" s="23"/>
      <c r="B109" s="24" t="s">
        <v>620</v>
      </c>
      <c r="D109" s="22">
        <v>106</v>
      </c>
      <c r="E109" s="22" t="s">
        <v>621</v>
      </c>
      <c r="F109" s="14" t="s">
        <v>281</v>
      </c>
    </row>
    <row r="110" s="14" customFormat="1" ht="28.5" spans="1:6">
      <c r="A110" s="23"/>
      <c r="B110" s="24" t="s">
        <v>622</v>
      </c>
      <c r="D110" s="22">
        <v>107</v>
      </c>
      <c r="E110" s="22" t="s">
        <v>623</v>
      </c>
      <c r="F110" s="14" t="s">
        <v>282</v>
      </c>
    </row>
    <row r="111" s="14" customFormat="1" spans="1:6">
      <c r="A111" s="23"/>
      <c r="B111" s="24" t="s">
        <v>624</v>
      </c>
      <c r="D111" s="22">
        <v>108</v>
      </c>
      <c r="E111" s="22" t="s">
        <v>625</v>
      </c>
      <c r="F111" s="14" t="s">
        <v>283</v>
      </c>
    </row>
    <row r="112" s="14" customFormat="1" ht="28.5" spans="1:6">
      <c r="A112" s="23"/>
      <c r="B112" s="24" t="s">
        <v>626</v>
      </c>
      <c r="D112" s="22">
        <v>109</v>
      </c>
      <c r="E112" s="22" t="s">
        <v>627</v>
      </c>
      <c r="F112" s="14" t="s">
        <v>284</v>
      </c>
    </row>
    <row r="113" s="14" customFormat="1" ht="28.5" spans="1:6">
      <c r="A113" s="23"/>
      <c r="B113" s="24" t="s">
        <v>628</v>
      </c>
      <c r="D113" s="22">
        <v>110</v>
      </c>
      <c r="E113" s="22" t="s">
        <v>629</v>
      </c>
      <c r="F113" s="14" t="s">
        <v>285</v>
      </c>
    </row>
  </sheetData>
  <mergeCells count="10">
    <mergeCell ref="A1:B1"/>
    <mergeCell ref="A2:B2"/>
    <mergeCell ref="A4:A11"/>
    <mergeCell ref="A12:A23"/>
    <mergeCell ref="A24:A30"/>
    <mergeCell ref="A31:A33"/>
    <mergeCell ref="A34:A90"/>
    <mergeCell ref="A91:A99"/>
    <mergeCell ref="A100:A104"/>
    <mergeCell ref="A105:A11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24"/>
  <sheetViews>
    <sheetView workbookViewId="0">
      <selection activeCell="B3" sqref="B3"/>
    </sheetView>
  </sheetViews>
  <sheetFormatPr defaultColWidth="9" defaultRowHeight="13.5"/>
  <cols>
    <col min="1" max="1" width="6.375" customWidth="1"/>
    <col min="2" max="3" width="10.75" customWidth="1"/>
    <col min="4" max="4" width="12.75" customWidth="1"/>
    <col min="5" max="7" width="10.75" customWidth="1"/>
    <col min="8" max="9" width="14.75" customWidth="1"/>
    <col min="10" max="12" width="10.75" customWidth="1"/>
    <col min="13" max="13" width="14.5" customWidth="1"/>
    <col min="14" max="15" width="10.75" customWidth="1"/>
    <col min="16" max="16" width="18.75" customWidth="1"/>
    <col min="17" max="17" width="14.5" customWidth="1"/>
    <col min="18" max="21" width="12.75" customWidth="1"/>
    <col min="22" max="31" width="11.75" customWidth="1"/>
    <col min="32" max="33" width="10.75" customWidth="1"/>
    <col min="34" max="34" width="14" customWidth="1"/>
    <col min="35" max="35" width="17.375" customWidth="1"/>
    <col min="36" max="36" width="10.25" customWidth="1"/>
    <col min="37" max="37" width="17.375" customWidth="1"/>
    <col min="38" max="39" width="11" customWidth="1"/>
    <col min="40" max="40" width="8.25" customWidth="1"/>
    <col min="41" max="41" width="10.25" style="4" customWidth="1"/>
    <col min="42" max="42" width="6.875" customWidth="1"/>
    <col min="43" max="43" width="8.5" customWidth="1"/>
    <col min="44" max="44" width="10.25" customWidth="1"/>
    <col min="45" max="46" width="6.875" customWidth="1"/>
    <col min="47" max="47" width="14" customWidth="1"/>
    <col min="48" max="49" width="6.75" customWidth="1"/>
    <col min="50" max="50" width="10.25" customWidth="1"/>
  </cols>
  <sheetData>
    <row r="1" ht="46.5" customHeight="1" spans="9:9">
      <c r="I1" s="9" t="s">
        <v>630</v>
      </c>
    </row>
    <row r="2" s="1" customFormat="1" ht="38.25" customHeight="1" spans="1:50">
      <c r="A2" s="5" t="s">
        <v>631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5" t="s">
        <v>15</v>
      </c>
      <c r="N2" s="5" t="s">
        <v>632</v>
      </c>
      <c r="O2" s="5" t="s">
        <v>17</v>
      </c>
      <c r="P2" s="5" t="s">
        <v>18</v>
      </c>
      <c r="Q2" s="5" t="s">
        <v>633</v>
      </c>
      <c r="R2" s="5" t="s">
        <v>20</v>
      </c>
      <c r="S2" s="5" t="s">
        <v>21</v>
      </c>
      <c r="T2" s="5" t="s">
        <v>22</v>
      </c>
      <c r="U2" s="5" t="s">
        <v>23</v>
      </c>
      <c r="V2" s="5" t="s">
        <v>26</v>
      </c>
      <c r="W2" s="5" t="s">
        <v>27</v>
      </c>
      <c r="X2" s="5" t="s">
        <v>28</v>
      </c>
      <c r="Y2" s="5" t="s">
        <v>29</v>
      </c>
      <c r="Z2" s="5" t="s">
        <v>31</v>
      </c>
      <c r="AA2" s="5" t="s">
        <v>32</v>
      </c>
      <c r="AB2" s="5" t="s">
        <v>33</v>
      </c>
      <c r="AC2" s="5" t="s">
        <v>34</v>
      </c>
      <c r="AD2" s="5" t="s">
        <v>35</v>
      </c>
      <c r="AE2" s="5" t="s">
        <v>36</v>
      </c>
      <c r="AF2" s="5" t="s">
        <v>40</v>
      </c>
      <c r="AG2" s="5" t="s">
        <v>41</v>
      </c>
      <c r="AH2" s="11" t="s">
        <v>634</v>
      </c>
      <c r="AI2" s="6" t="s">
        <v>635</v>
      </c>
      <c r="AJ2" s="6" t="s">
        <v>636</v>
      </c>
      <c r="AK2" s="6" t="s">
        <v>637</v>
      </c>
      <c r="AL2" s="6" t="s">
        <v>638</v>
      </c>
      <c r="AM2" s="6" t="s">
        <v>639</v>
      </c>
      <c r="AN2" s="6" t="s">
        <v>640</v>
      </c>
      <c r="AO2" s="11" t="s">
        <v>641</v>
      </c>
      <c r="AP2" s="6" t="s">
        <v>642</v>
      </c>
      <c r="AQ2" s="11" t="s">
        <v>643</v>
      </c>
      <c r="AR2" s="11" t="s">
        <v>644</v>
      </c>
      <c r="AS2" s="11" t="s">
        <v>645</v>
      </c>
      <c r="AT2" s="11" t="s">
        <v>646</v>
      </c>
      <c r="AU2" s="11" t="s">
        <v>647</v>
      </c>
      <c r="AV2" s="11" t="s">
        <v>648</v>
      </c>
      <c r="AW2" s="11" t="s">
        <v>649</v>
      </c>
      <c r="AX2" s="6" t="s">
        <v>109</v>
      </c>
    </row>
    <row r="3" s="2" customFormat="1" ht="30" customHeight="1" spans="1:41">
      <c r="A3" s="6"/>
      <c r="B3" s="6"/>
      <c r="C3" s="6"/>
      <c r="D3" s="7"/>
      <c r="E3" s="6"/>
      <c r="F3" s="6"/>
      <c r="G3" s="8"/>
      <c r="H3" s="6"/>
      <c r="I3" s="6"/>
      <c r="J3" s="6"/>
      <c r="K3" s="6"/>
      <c r="L3" s="6"/>
      <c r="M3" s="10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O3" s="1"/>
    </row>
    <row r="4" s="3" customFormat="1" ht="30" customHeight="1" spans="41:41">
      <c r="AO4" s="12"/>
    </row>
    <row r="5" ht="30" customHeight="1"/>
    <row r="6" ht="30" customHeight="1"/>
    <row r="7" ht="30" customHeight="1"/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location_1_2" rangeCreator="" othersAccessPermission="edit"/>
    <arrUserId title="location_1" rangeCreator="" othersAccessPermission="edit"/>
  </rangeList>
  <rangeList sheetStid="4" master="" otherUserPermission="visible">
    <arrUserId title="location_1_2" rangeCreator="" othersAccessPermission="edit"/>
    <arrUserId title="location_1" rangeCreator="" othersAccessPermission="edit"/>
  </rangeList>
  <rangeList sheetStid="6" master="" otherUserPermission="visible"/>
  <rangeList sheetStid="7" master="" otherUserPermission="visible"/>
  <rangeList sheetStid="8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报名表</vt:lpstr>
      <vt:lpstr>资格审查表</vt:lpstr>
      <vt:lpstr>报名条件明细（纵排）</vt:lpstr>
      <vt:lpstr>招聘岗位表</vt:lpstr>
      <vt:lpstr>专业分类</vt:lpstr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陈杏杏</cp:lastModifiedBy>
  <dcterms:created xsi:type="dcterms:W3CDTF">2015-06-05T18:19:00Z</dcterms:created>
  <dcterms:modified xsi:type="dcterms:W3CDTF">2024-12-19T09:54:29Z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1F901998771146BEAC185BF04ADEE97E</vt:lpwstr>
  </property>
  <property fmtid="{D5CDD505-2E9C-101B-9397-08002B2CF9AE}" pid="3" name="KSOProductBuildVer">
    <vt:lpwstr>2052-12.1.0.19302</vt:lpwstr>
  </property>
</Properties>
</file>