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<sst xmlns="http://schemas.openxmlformats.org/spreadsheetml/2006/main" count="54" uniqueCount="54">
  <si>
    <t>滨海交通控股集团有限公司2025年</t>
  </si>
  <si>
    <t>公开招聘入围体检、考察人员名单</t>
  </si>
  <si>
    <t>序号</t>
  </si>
  <si>
    <t>姓名</t>
  </si>
  <si>
    <t>报考单位/部门</t>
  </si>
  <si>
    <t>岗位代码</t>
  </si>
  <si>
    <t>岗位名称</t>
  </si>
  <si>
    <r>
      <rPr>
        <sz val="11"/>
        <color rgb="FF000000"/>
        <rFont val="黑体"/>
        <charset val="134"/>
      </rPr>
      <t>笔试成绩（</t>
    </r>
    <r>
      <rPr>
        <sz val="11"/>
        <color rgb="FF000000"/>
        <rFont val="Times New Roman"/>
        <charset val="134"/>
      </rPr>
      <t>50%</t>
    </r>
    <r>
      <rPr>
        <sz val="11"/>
        <color rgb="FF000000"/>
        <rFont val="黑体"/>
        <charset val="134"/>
      </rPr>
      <t>）</t>
    </r>
  </si>
  <si>
    <r>
      <rPr>
        <sz val="11"/>
        <color rgb="FF000000"/>
        <rFont val="黑体"/>
        <charset val="134"/>
      </rPr>
      <t>第一轮面试（</t>
    </r>
    <r>
      <rPr>
        <sz val="11"/>
        <color rgb="FF000000"/>
        <rFont val="Times New Roman"/>
        <charset val="134"/>
      </rPr>
      <t>30%</t>
    </r>
    <r>
      <rPr>
        <sz val="11"/>
        <color rgb="FF000000"/>
        <rFont val="黑体"/>
        <charset val="134"/>
      </rPr>
      <t>）</t>
    </r>
  </si>
  <si>
    <r>
      <rPr>
        <sz val="11"/>
        <color rgb="FF000000"/>
        <rFont val="黑体"/>
        <charset val="134"/>
      </rPr>
      <t>第二轮面试（</t>
    </r>
    <r>
      <rPr>
        <sz val="11"/>
        <color rgb="FF000000"/>
        <rFont val="Times New Roman"/>
        <charset val="134"/>
      </rPr>
      <t>20%</t>
    </r>
    <r>
      <rPr>
        <sz val="11"/>
        <color rgb="FF000000"/>
        <rFont val="黑体"/>
        <charset val="134"/>
      </rPr>
      <t>）</t>
    </r>
  </si>
  <si>
    <r>
      <rPr>
        <sz val="11"/>
        <color rgb="FF000000"/>
        <rFont val="黑体"/>
        <charset val="134"/>
      </rPr>
      <t>总成绩（</t>
    </r>
    <r>
      <rPr>
        <sz val="11"/>
        <color rgb="FF000000"/>
        <rFont val="Times New Roman"/>
        <charset val="134"/>
      </rPr>
      <t>100%</t>
    </r>
    <r>
      <rPr>
        <sz val="11"/>
        <color rgb="FF000000"/>
        <rFont val="黑体"/>
        <charset val="134"/>
      </rPr>
      <t>）</t>
    </r>
  </si>
  <si>
    <t>排名</t>
  </si>
  <si>
    <r>
      <rPr>
        <sz val="11"/>
        <rFont val="宋体"/>
        <charset val="134"/>
      </rPr>
      <t>马</t>
    </r>
    <r>
      <rPr>
        <sz val="11"/>
        <rFont val="Times New Roman"/>
        <charset val="134"/>
      </rPr>
      <t xml:space="preserve">  </t>
    </r>
    <r>
      <rPr>
        <sz val="11"/>
        <rFont val="宋体"/>
        <charset val="134"/>
      </rPr>
      <t>笛</t>
    </r>
  </si>
  <si>
    <r>
      <rPr>
        <sz val="11"/>
        <rFont val="宋体"/>
        <charset val="134"/>
      </rPr>
      <t>党政办</t>
    </r>
  </si>
  <si>
    <t>01</t>
  </si>
  <si>
    <r>
      <rPr>
        <sz val="11"/>
        <rFont val="宋体"/>
        <charset val="134"/>
      </rPr>
      <t>文秘</t>
    </r>
  </si>
  <si>
    <r>
      <rPr>
        <sz val="11"/>
        <rFont val="宋体"/>
        <charset val="134"/>
      </rPr>
      <t>樊佳浩</t>
    </r>
  </si>
  <si>
    <r>
      <rPr>
        <sz val="11"/>
        <rFont val="宋体"/>
        <charset val="134"/>
      </rPr>
      <t>法务部</t>
    </r>
  </si>
  <si>
    <t>02</t>
  </si>
  <si>
    <r>
      <rPr>
        <sz val="11"/>
        <rFont val="宋体"/>
        <charset val="134"/>
      </rPr>
      <t>法务专员</t>
    </r>
  </si>
  <si>
    <r>
      <rPr>
        <sz val="11"/>
        <rFont val="宋体"/>
        <charset val="134"/>
      </rPr>
      <t>刘玥彤</t>
    </r>
  </si>
  <si>
    <r>
      <rPr>
        <sz val="11"/>
        <rFont val="宋体"/>
        <charset val="134"/>
      </rPr>
      <t>人力资源部</t>
    </r>
  </si>
  <si>
    <t>03</t>
  </si>
  <si>
    <r>
      <rPr>
        <sz val="11"/>
        <rFont val="宋体"/>
        <charset val="134"/>
      </rPr>
      <t>人力专员</t>
    </r>
  </si>
  <si>
    <r>
      <rPr>
        <sz val="11"/>
        <rFont val="宋体"/>
        <charset val="134"/>
      </rPr>
      <t>丁虹佃</t>
    </r>
  </si>
  <si>
    <r>
      <rPr>
        <sz val="11"/>
        <rFont val="宋体"/>
        <charset val="134"/>
      </rPr>
      <t>档案管理中心</t>
    </r>
  </si>
  <si>
    <t>04</t>
  </si>
  <si>
    <r>
      <rPr>
        <sz val="11"/>
        <rFont val="宋体"/>
        <charset val="134"/>
      </rPr>
      <t>档案管理员</t>
    </r>
  </si>
  <si>
    <r>
      <rPr>
        <sz val="11"/>
        <rFont val="宋体"/>
        <charset val="134"/>
      </rPr>
      <t>郭</t>
    </r>
    <r>
      <rPr>
        <sz val="11"/>
        <rFont val="Times New Roman"/>
        <charset val="134"/>
      </rPr>
      <t xml:space="preserve">  </t>
    </r>
    <r>
      <rPr>
        <sz val="11"/>
        <rFont val="宋体"/>
        <charset val="134"/>
      </rPr>
      <t>苏</t>
    </r>
  </si>
  <si>
    <r>
      <rPr>
        <sz val="11"/>
        <rFont val="宋体"/>
        <charset val="134"/>
      </rPr>
      <t>会计结算中心</t>
    </r>
  </si>
  <si>
    <t>07</t>
  </si>
  <si>
    <r>
      <rPr>
        <sz val="11"/>
        <rFont val="宋体"/>
        <charset val="134"/>
      </rPr>
      <t>辅助会计</t>
    </r>
  </si>
  <si>
    <r>
      <rPr>
        <sz val="11"/>
        <rFont val="宋体"/>
        <charset val="134"/>
      </rPr>
      <t>林</t>
    </r>
    <r>
      <rPr>
        <sz val="11"/>
        <rFont val="Times New Roman"/>
        <charset val="134"/>
      </rPr>
      <t xml:space="preserve">  </t>
    </r>
    <r>
      <rPr>
        <sz val="11"/>
        <rFont val="宋体"/>
        <charset val="134"/>
      </rPr>
      <t>颖</t>
    </r>
  </si>
  <si>
    <r>
      <rPr>
        <sz val="11"/>
        <rFont val="宋体"/>
        <charset val="134"/>
      </rPr>
      <t>孔</t>
    </r>
    <r>
      <rPr>
        <sz val="11"/>
        <rFont val="Times New Roman"/>
        <charset val="134"/>
      </rPr>
      <t xml:space="preserve">  </t>
    </r>
    <r>
      <rPr>
        <sz val="11"/>
        <rFont val="宋体"/>
        <charset val="134"/>
      </rPr>
      <t>璇</t>
    </r>
  </si>
  <si>
    <r>
      <rPr>
        <sz val="11"/>
        <rFont val="宋体"/>
        <charset val="134"/>
      </rPr>
      <t>资产运营部</t>
    </r>
  </si>
  <si>
    <t>08</t>
  </si>
  <si>
    <r>
      <rPr>
        <sz val="11"/>
        <rFont val="宋体"/>
        <charset val="134"/>
      </rPr>
      <t>内勤专员</t>
    </r>
  </si>
  <si>
    <r>
      <rPr>
        <sz val="11"/>
        <rFont val="宋体"/>
        <charset val="134"/>
      </rPr>
      <t>孙旺旺</t>
    </r>
  </si>
  <si>
    <r>
      <rPr>
        <sz val="11"/>
        <rFont val="宋体"/>
        <charset val="134"/>
      </rPr>
      <t>审计部</t>
    </r>
  </si>
  <si>
    <t>09</t>
  </si>
  <si>
    <r>
      <rPr>
        <sz val="11"/>
        <color theme="1"/>
        <rFont val="宋体"/>
        <charset val="134"/>
      </rPr>
      <t>工程造价师</t>
    </r>
  </si>
  <si>
    <r>
      <rPr>
        <sz val="11"/>
        <rFont val="宋体"/>
        <charset val="134"/>
      </rPr>
      <t>鄢贞龙</t>
    </r>
  </si>
  <si>
    <r>
      <rPr>
        <sz val="11"/>
        <rFont val="宋体"/>
        <charset val="134"/>
      </rPr>
      <t>滨海恒达商业管理有限公司</t>
    </r>
  </si>
  <si>
    <t>10</t>
  </si>
  <si>
    <r>
      <rPr>
        <sz val="11"/>
        <color theme="1"/>
        <rFont val="宋体"/>
        <charset val="134"/>
      </rPr>
      <t>文旅专员</t>
    </r>
  </si>
  <si>
    <r>
      <rPr>
        <sz val="11"/>
        <rFont val="宋体"/>
        <charset val="134"/>
      </rPr>
      <t>解欣悦</t>
    </r>
  </si>
  <si>
    <r>
      <rPr>
        <sz val="11"/>
        <rFont val="宋体"/>
        <charset val="134"/>
      </rPr>
      <t>滨海县景明广告传媒有限公司</t>
    </r>
  </si>
  <si>
    <r>
      <rPr>
        <sz val="11"/>
        <rFont val="宋体"/>
        <charset val="134"/>
      </rPr>
      <t>设计员</t>
    </r>
  </si>
  <si>
    <r>
      <rPr>
        <sz val="11"/>
        <rFont val="宋体"/>
        <charset val="134"/>
      </rPr>
      <t>沈</t>
    </r>
    <r>
      <rPr>
        <sz val="11"/>
        <rFont val="Times New Roman"/>
        <charset val="134"/>
      </rPr>
      <t xml:space="preserve">  </t>
    </r>
    <r>
      <rPr>
        <sz val="11"/>
        <rFont val="宋体"/>
        <charset val="134"/>
      </rPr>
      <t>栩</t>
    </r>
  </si>
  <si>
    <r>
      <rPr>
        <sz val="11"/>
        <rFont val="宋体"/>
        <charset val="134"/>
      </rPr>
      <t>滨海县恒泰港口经营有限公司</t>
    </r>
  </si>
  <si>
    <r>
      <rPr>
        <sz val="11"/>
        <color theme="1"/>
        <rFont val="宋体"/>
        <charset val="134"/>
      </rPr>
      <t>智能控制管理员</t>
    </r>
  </si>
  <si>
    <r>
      <rPr>
        <sz val="11"/>
        <rFont val="宋体"/>
        <charset val="134"/>
      </rPr>
      <t>蒯泽明</t>
    </r>
  </si>
  <si>
    <r>
      <rPr>
        <sz val="11"/>
        <rFont val="宋体"/>
        <charset val="134"/>
      </rPr>
      <t>滨海恒锦企业管理有限公司</t>
    </r>
  </si>
  <si>
    <r>
      <rPr>
        <sz val="11"/>
        <rFont val="宋体"/>
        <charset val="134"/>
      </rPr>
      <t>物流园运营主管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</si>
</sst>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name val="宋体"/>
      <charset val="134"/>
    </font>
    <font>
      <sz val="22"/>
      <name val="宋体"/>
      <charset val="134"/>
    </font>
    <font>
      <sz val="22"/>
      <color rgb="FF000000"/>
      <name val="方正小标宋简体"/>
      <charset val="134"/>
    </font>
    <font>
      <sz val="11"/>
      <color rgb="FF000000"/>
      <name val="黑体"/>
      <charset val="134"/>
    </font>
    <font>
      <sz val="11"/>
      <color rgb="FF000000"/>
      <name val="Times New Roman"/>
      <charset val="134"/>
    </font>
    <font>
      <sz val="11"/>
      <name val="Times New Roman"/>
      <charset val="134"/>
    </font>
    <font>
      <sz val="11"/>
      <color theme="1"/>
      <name val="Times New Roman"/>
      <charset val="134"/>
    </font>
    <font>
      <sz val="11"/>
      <name val="Times New Roman"/>
      <charset val="0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5"/>
  <sheetViews>
    <sheetView tabSelected="1" workbookViewId="0">
      <selection activeCell="N8" sqref="N8"/>
    </sheetView>
  </sheetViews>
  <sheetFormatPr defaultColWidth="10" defaultRowHeight="13.5"/>
  <cols>
    <col min="1" max="1" width="6.375" customWidth="1"/>
    <col min="2" max="2" width="9.375" customWidth="1"/>
    <col min="3" max="3" width="26" customWidth="1"/>
    <col min="5" max="5" width="15.125" customWidth="1"/>
    <col min="6" max="6" width="10.0083333333333" customWidth="1"/>
    <col min="7" max="8" width="11.625" customWidth="1"/>
  </cols>
  <sheetData>
    <row r="1" s="1" customFormat="1" ht="28.5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28.5" spans="1:10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</row>
    <row r="3" ht="31" customHeight="1" spans="1:10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4" t="s">
        <v>11</v>
      </c>
    </row>
    <row r="4" ht="29" customHeight="1" spans="1:10">
      <c r="A4" s="6">
        <v>1</v>
      </c>
      <c r="B4" s="7" t="s">
        <v>12</v>
      </c>
      <c r="C4" s="6" t="s">
        <v>13</v>
      </c>
      <c r="D4" s="15" t="s">
        <v>14</v>
      </c>
      <c r="E4" s="6" t="s">
        <v>15</v>
      </c>
      <c r="F4" s="8">
        <f>74*0.5</f>
        <v>37</v>
      </c>
      <c r="G4" s="9">
        <f>75.8*0.3</f>
        <v>22.74</v>
      </c>
      <c r="H4" s="9">
        <f>72.8*0.2</f>
        <v>14.56</v>
      </c>
      <c r="I4" s="14">
        <f>SUM(F4:H4)</f>
        <v>74.3</v>
      </c>
      <c r="J4" s="6">
        <v>1</v>
      </c>
    </row>
    <row r="5" ht="29" customHeight="1" spans="1:10">
      <c r="A5" s="6">
        <v>2</v>
      </c>
      <c r="B5" s="7" t="s">
        <v>16</v>
      </c>
      <c r="C5" s="6" t="s">
        <v>17</v>
      </c>
      <c r="D5" s="15" t="s">
        <v>18</v>
      </c>
      <c r="E5" s="6" t="s">
        <v>19</v>
      </c>
      <c r="F5" s="8">
        <f>71*0.5</f>
        <v>35.5</v>
      </c>
      <c r="G5" s="9">
        <f>76.2*0.3</f>
        <v>22.86</v>
      </c>
      <c r="H5" s="9">
        <f>71.4*0.2</f>
        <v>14.28</v>
      </c>
      <c r="I5" s="14">
        <f t="shared" ref="I5:I15" si="0">SUM(F5:H5)</f>
        <v>72.64</v>
      </c>
      <c r="J5" s="6">
        <v>1</v>
      </c>
    </row>
    <row r="6" ht="29" customHeight="1" spans="1:10">
      <c r="A6" s="6">
        <v>3</v>
      </c>
      <c r="B6" s="7" t="s">
        <v>20</v>
      </c>
      <c r="C6" s="6" t="s">
        <v>21</v>
      </c>
      <c r="D6" s="15" t="s">
        <v>22</v>
      </c>
      <c r="E6" s="6" t="s">
        <v>23</v>
      </c>
      <c r="F6" s="8">
        <f>77*0.5</f>
        <v>38.5</v>
      </c>
      <c r="G6" s="10">
        <f>71*0.3</f>
        <v>21.3</v>
      </c>
      <c r="H6" s="10">
        <f>70.8*0.2</f>
        <v>14.16</v>
      </c>
      <c r="I6" s="14">
        <f t="shared" si="0"/>
        <v>73.96</v>
      </c>
      <c r="J6" s="6">
        <v>1</v>
      </c>
    </row>
    <row r="7" ht="29" customHeight="1" spans="1:10">
      <c r="A7" s="6">
        <v>4</v>
      </c>
      <c r="B7" s="7" t="s">
        <v>24</v>
      </c>
      <c r="C7" s="6" t="s">
        <v>25</v>
      </c>
      <c r="D7" s="15" t="s">
        <v>26</v>
      </c>
      <c r="E7" s="6" t="s">
        <v>27</v>
      </c>
      <c r="F7" s="8">
        <f>77*0.5</f>
        <v>38.5</v>
      </c>
      <c r="G7" s="10">
        <f>69.2*0.3</f>
        <v>20.76</v>
      </c>
      <c r="H7" s="10">
        <f>73*0.2</f>
        <v>14.6</v>
      </c>
      <c r="I7" s="14">
        <f t="shared" si="0"/>
        <v>73.86</v>
      </c>
      <c r="J7" s="6">
        <v>1</v>
      </c>
    </row>
    <row r="8" ht="29" customHeight="1" spans="1:10">
      <c r="A8" s="6">
        <v>5</v>
      </c>
      <c r="B8" s="7" t="s">
        <v>28</v>
      </c>
      <c r="C8" s="11" t="s">
        <v>29</v>
      </c>
      <c r="D8" s="11" t="s">
        <v>30</v>
      </c>
      <c r="E8" s="11" t="s">
        <v>31</v>
      </c>
      <c r="F8" s="8">
        <f>86*0.5</f>
        <v>43</v>
      </c>
      <c r="G8" s="10">
        <f>70.8*0.3</f>
        <v>21.24</v>
      </c>
      <c r="H8" s="10">
        <f>73.8*0.2</f>
        <v>14.76</v>
      </c>
      <c r="I8" s="14">
        <f t="shared" si="0"/>
        <v>79</v>
      </c>
      <c r="J8" s="6">
        <v>1</v>
      </c>
    </row>
    <row r="9" ht="29" customHeight="1" spans="1:10">
      <c r="A9" s="6">
        <v>6</v>
      </c>
      <c r="B9" s="7" t="s">
        <v>32</v>
      </c>
      <c r="C9" s="12"/>
      <c r="D9" s="12"/>
      <c r="E9" s="12"/>
      <c r="F9" s="8">
        <f>81*0.5</f>
        <v>40.5</v>
      </c>
      <c r="G9" s="10">
        <f>73.8*0.3</f>
        <v>22.14</v>
      </c>
      <c r="H9" s="10">
        <f>74.6*0.2</f>
        <v>14.92</v>
      </c>
      <c r="I9" s="14">
        <f t="shared" si="0"/>
        <v>77.56</v>
      </c>
      <c r="J9" s="6">
        <v>2</v>
      </c>
    </row>
    <row r="10" ht="29" customHeight="1" spans="1:10">
      <c r="A10" s="6">
        <v>7</v>
      </c>
      <c r="B10" s="7" t="s">
        <v>33</v>
      </c>
      <c r="C10" s="6" t="s">
        <v>34</v>
      </c>
      <c r="D10" s="6" t="s">
        <v>35</v>
      </c>
      <c r="E10" s="6" t="s">
        <v>36</v>
      </c>
      <c r="F10" s="8">
        <f>78*0.5</f>
        <v>39</v>
      </c>
      <c r="G10" s="10">
        <f>72.2*0.3</f>
        <v>21.66</v>
      </c>
      <c r="H10" s="10">
        <f>71.4*0.2</f>
        <v>14.28</v>
      </c>
      <c r="I10" s="14">
        <f t="shared" si="0"/>
        <v>74.94</v>
      </c>
      <c r="J10" s="6">
        <v>1</v>
      </c>
    </row>
    <row r="11" ht="29" customHeight="1" spans="1:10">
      <c r="A11" s="6">
        <v>8</v>
      </c>
      <c r="B11" s="7" t="s">
        <v>37</v>
      </c>
      <c r="C11" s="6" t="s">
        <v>38</v>
      </c>
      <c r="D11" s="6" t="s">
        <v>39</v>
      </c>
      <c r="E11" s="13" t="s">
        <v>40</v>
      </c>
      <c r="F11" s="8">
        <f>65.5*0.5</f>
        <v>32.75</v>
      </c>
      <c r="G11" s="10">
        <f>72.6*0.3</f>
        <v>21.78</v>
      </c>
      <c r="H11" s="10">
        <f>74.4*0.2</f>
        <v>14.88</v>
      </c>
      <c r="I11" s="14">
        <f t="shared" si="0"/>
        <v>69.41</v>
      </c>
      <c r="J11" s="6">
        <v>1</v>
      </c>
    </row>
    <row r="12" ht="29" customHeight="1" spans="1:10">
      <c r="A12" s="6">
        <v>9</v>
      </c>
      <c r="B12" s="7" t="s">
        <v>41</v>
      </c>
      <c r="C12" s="6" t="s">
        <v>42</v>
      </c>
      <c r="D12" s="6" t="s">
        <v>43</v>
      </c>
      <c r="E12" s="13" t="s">
        <v>44</v>
      </c>
      <c r="F12" s="8">
        <f>85*0.5</f>
        <v>42.5</v>
      </c>
      <c r="G12" s="10">
        <f>76.2*0.3</f>
        <v>22.86</v>
      </c>
      <c r="H12" s="10">
        <f>73.8*0.2</f>
        <v>14.76</v>
      </c>
      <c r="I12" s="14">
        <f t="shared" si="0"/>
        <v>80.12</v>
      </c>
      <c r="J12" s="6">
        <v>1</v>
      </c>
    </row>
    <row r="13" ht="29" customHeight="1" spans="1:10">
      <c r="A13" s="6">
        <v>10</v>
      </c>
      <c r="B13" s="7" t="s">
        <v>45</v>
      </c>
      <c r="C13" s="6" t="s">
        <v>46</v>
      </c>
      <c r="D13" s="6">
        <v>12</v>
      </c>
      <c r="E13" s="6" t="s">
        <v>47</v>
      </c>
      <c r="F13" s="8">
        <f>94*0.5</f>
        <v>47</v>
      </c>
      <c r="G13" s="10">
        <f>72.4*0.3</f>
        <v>21.72</v>
      </c>
      <c r="H13" s="10">
        <f>73.6*0.2</f>
        <v>14.72</v>
      </c>
      <c r="I13" s="14">
        <f t="shared" si="0"/>
        <v>83.44</v>
      </c>
      <c r="J13" s="6">
        <v>1</v>
      </c>
    </row>
    <row r="14" ht="29" customHeight="1" spans="1:10">
      <c r="A14" s="6">
        <v>11</v>
      </c>
      <c r="B14" s="7" t="s">
        <v>48</v>
      </c>
      <c r="C14" s="6" t="s">
        <v>49</v>
      </c>
      <c r="D14" s="6">
        <v>14</v>
      </c>
      <c r="E14" s="13" t="s">
        <v>50</v>
      </c>
      <c r="F14" s="8">
        <f>66*0.5</f>
        <v>33</v>
      </c>
      <c r="G14" s="10">
        <f>71*0.3</f>
        <v>21.3</v>
      </c>
      <c r="H14" s="10">
        <f>71.2*0.2</f>
        <v>14.24</v>
      </c>
      <c r="I14" s="14">
        <f t="shared" si="0"/>
        <v>68.54</v>
      </c>
      <c r="J14" s="6">
        <v>1</v>
      </c>
    </row>
    <row r="15" ht="29" customHeight="1" spans="1:10">
      <c r="A15" s="6">
        <v>12</v>
      </c>
      <c r="B15" s="7" t="s">
        <v>51</v>
      </c>
      <c r="C15" s="6" t="s">
        <v>52</v>
      </c>
      <c r="D15" s="6">
        <v>15</v>
      </c>
      <c r="E15" s="6" t="s">
        <v>53</v>
      </c>
      <c r="F15" s="8">
        <f>77*0.5</f>
        <v>38.5</v>
      </c>
      <c r="G15" s="10">
        <f>68.8*0.3</f>
        <v>20.64</v>
      </c>
      <c r="H15" s="10">
        <f>65.2*0.2</f>
        <v>13.04</v>
      </c>
      <c r="I15" s="14">
        <f t="shared" si="0"/>
        <v>72.18</v>
      </c>
      <c r="J15" s="6">
        <v>1</v>
      </c>
    </row>
  </sheetData>
  <mergeCells count="5">
    <mergeCell ref="A1:J1"/>
    <mergeCell ref="A2:J2"/>
    <mergeCell ref="C8:C9"/>
    <mergeCell ref="D8:D9"/>
    <mergeCell ref="E8:E9"/>
  </mergeCells>
  <printOptions horizontalCentered="1"/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V1981A</dc:creator>
  <cp:lastModifiedBy>月月</cp:lastModifiedBy>
  <dcterms:created xsi:type="dcterms:W3CDTF">2022-12-17T10:50:00Z</dcterms:created>
  <dcterms:modified xsi:type="dcterms:W3CDTF">2025-04-07T00:42:27Z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E4B96A2AD3D34A46A9A96590EC630ABC_13</vt:lpwstr>
  </property>
  <property fmtid="{D5CDD505-2E9C-101B-9397-08002B2CF9AE}" pid="3" name="KSOProductBuildVer">
    <vt:lpwstr>2052-12.1.0.20784</vt:lpwstr>
  </property>
</Properties>
</file>