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资格复审结果 (备份)" sheetId="5" state="hidden" r:id="rId1"/>
    <sheet name="资格复审结果" sheetId="3" r:id="rId2"/>
    <sheet name="Sheet1" sheetId="6" r:id="rId3"/>
    <sheet name="Sheet4" sheetId="4" state="hidden" r:id="rId4"/>
  </sheets>
  <definedNames>
    <definedName name="_xlnm._FilterDatabase" localSheetId="0" hidden="1">'资格复审结果 (备份)'!$A$3:$U$110</definedName>
    <definedName name="_xlnm._FilterDatabase" localSheetId="1" hidden="1">资格复审结果!$A$1:$F$256</definedName>
    <definedName name="_xlnm.Print_Titles" localSheetId="1">资格复审结果!$1:$2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F8B72F1EA1641E5B9D872FA0B391FF0" descr="王玮玮5221291996111540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60395" y="1711325"/>
          <a:ext cx="2800350" cy="3924300"/>
        </a:xfrm>
        <a:prstGeom prst="rect">
          <a:avLst/>
        </a:prstGeom>
      </xdr:spPr>
    </xdr:pic>
  </etc:cellImage>
  <etc:cellImage>
    <xdr:pic>
      <xdr:nvPicPr>
        <xdr:cNvPr id="3" name="ID_5E941C1FF3D2494D88127CD6F641F843" descr="522129200112092017-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860395" y="1882775"/>
          <a:ext cx="2943225" cy="4038600"/>
        </a:xfrm>
        <a:prstGeom prst="rect">
          <a:avLst/>
        </a:prstGeom>
      </xdr:spPr>
    </xdr:pic>
  </etc:cellImage>
  <etc:cellImage>
    <xdr:pic>
      <xdr:nvPicPr>
        <xdr:cNvPr id="4" name="ID_965A01C9C81B4B16B96572EAEC02CCA8" descr="毛知泽5221291995040250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860395" y="2054225"/>
          <a:ext cx="2800350" cy="3924300"/>
        </a:xfrm>
        <a:prstGeom prst="rect">
          <a:avLst/>
        </a:prstGeom>
      </xdr:spPr>
    </xdr:pic>
  </etc:cellImage>
  <etc:cellImage>
    <xdr:pic>
      <xdr:nvPicPr>
        <xdr:cNvPr id="5" name="ID_077A2E1268684D2C8D8376AD0E5E0C3F" descr="吴昊然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860395" y="2225675"/>
          <a:ext cx="899795" cy="1259840"/>
        </a:xfrm>
        <a:prstGeom prst="rect">
          <a:avLst/>
        </a:prstGeom>
      </xdr:spPr>
    </xdr:pic>
  </etc:cellImage>
  <etc:cellImage>
    <xdr:pic>
      <xdr:nvPicPr>
        <xdr:cNvPr id="6" name="ID_7F8670D1AC894E2B9FFDF9D9DDA95FA4" descr="黄俊烨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860395" y="2397125"/>
          <a:ext cx="2809875" cy="3933825"/>
        </a:xfrm>
        <a:prstGeom prst="rect">
          <a:avLst/>
        </a:prstGeom>
      </xdr:spPr>
    </xdr:pic>
  </etc:cellImage>
  <etc:cellImage>
    <xdr:pic>
      <xdr:nvPicPr>
        <xdr:cNvPr id="7" name="ID_47ED566DFC414B32A15C4B70D3C52788" descr="何嘉豪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860395" y="2568575"/>
          <a:ext cx="2924175" cy="4048125"/>
        </a:xfrm>
        <a:prstGeom prst="rect">
          <a:avLst/>
        </a:prstGeom>
      </xdr:spPr>
    </xdr:pic>
  </etc:cellImage>
  <etc:cellImage>
    <xdr:pic>
      <xdr:nvPicPr>
        <xdr:cNvPr id="8" name="ID_4EFCEF5F52004BCB9CFAC2D152DB9F9A" descr="李佳其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860395" y="2740025"/>
          <a:ext cx="7184390" cy="10058400"/>
        </a:xfrm>
        <a:prstGeom prst="rect">
          <a:avLst/>
        </a:prstGeom>
      </xdr:spPr>
    </xdr:pic>
  </etc:cellImage>
  <etc:cellImage>
    <xdr:pic>
      <xdr:nvPicPr>
        <xdr:cNvPr id="9" name="ID_7C611B2863864C41A1BC8DA6D436D3D1" descr="黎怀宇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5860395" y="2911475"/>
          <a:ext cx="899795" cy="1259840"/>
        </a:xfrm>
        <a:prstGeom prst="rect">
          <a:avLst/>
        </a:prstGeom>
      </xdr:spPr>
    </xdr:pic>
  </etc:cellImage>
  <etc:cellImage>
    <xdr:pic>
      <xdr:nvPicPr>
        <xdr:cNvPr id="10" name="ID_20C040BA557B4452A82C8BEDD7872899" descr="徐安婷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5860395" y="3082925"/>
          <a:ext cx="3933825" cy="5514975"/>
        </a:xfrm>
        <a:prstGeom prst="rect">
          <a:avLst/>
        </a:prstGeom>
      </xdr:spPr>
    </xdr:pic>
  </etc:cellImage>
  <etc:cellImage>
    <xdr:pic>
      <xdr:nvPicPr>
        <xdr:cNvPr id="11" name="ID_7D9449202E5C4FB5AD92D52C4E6877DC" descr="袁洪义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5860395" y="3254375"/>
          <a:ext cx="4572000" cy="6096000"/>
        </a:xfrm>
        <a:prstGeom prst="rect">
          <a:avLst/>
        </a:prstGeom>
      </xdr:spPr>
    </xdr:pic>
  </etc:cellImage>
  <etc:cellImage>
    <xdr:pic>
      <xdr:nvPicPr>
        <xdr:cNvPr id="12" name="ID_E9E22C5811EE4BD8888ACA9021D51188" descr="522129199507021074杨洪俊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5908020" y="3425825"/>
          <a:ext cx="4572000" cy="4572000"/>
        </a:xfrm>
        <a:prstGeom prst="rect">
          <a:avLst/>
        </a:prstGeom>
      </xdr:spPr>
    </xdr:pic>
  </etc:cellImage>
  <etc:cellImage>
    <xdr:pic>
      <xdr:nvPicPr>
        <xdr:cNvPr id="13" name="ID_31FAE831880D4A1DA44EEAF3A15CE2DC" descr="522129199703263521韦同莲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5908020" y="3597275"/>
          <a:ext cx="6704330" cy="10058400"/>
        </a:xfrm>
        <a:prstGeom prst="rect">
          <a:avLst/>
        </a:prstGeom>
      </xdr:spPr>
    </xdr:pic>
  </etc:cellImage>
  <etc:cellImage>
    <xdr:pic>
      <xdr:nvPicPr>
        <xdr:cNvPr id="14" name="ID_5380E7C953C24F18BF75CE99F453B47E" descr="522129199610290010冉龙亮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5908020" y="3768725"/>
          <a:ext cx="914400" cy="1280160"/>
        </a:xfrm>
        <a:prstGeom prst="rect">
          <a:avLst/>
        </a:prstGeom>
      </xdr:spPr>
    </xdr:pic>
  </etc:cellImage>
  <etc:cellImage>
    <xdr:pic>
      <xdr:nvPicPr>
        <xdr:cNvPr id="15" name="ID_6A97707DF3B64E0EBD20DA38EBB0E218" descr="522129199612075015石泽宇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5908020" y="3940175"/>
          <a:ext cx="3933825" cy="5514975"/>
        </a:xfrm>
        <a:prstGeom prst="rect">
          <a:avLst/>
        </a:prstGeom>
      </xdr:spPr>
    </xdr:pic>
  </etc:cellImage>
  <etc:cellImage>
    <xdr:pic>
      <xdr:nvPicPr>
        <xdr:cNvPr id="16" name="ID_86D470C1124647DD8BE0D88965B1E494" descr="522129199503183017谢鑫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5908020" y="4111625"/>
          <a:ext cx="7143750" cy="10001250"/>
        </a:xfrm>
        <a:prstGeom prst="rect">
          <a:avLst/>
        </a:prstGeom>
      </xdr:spPr>
    </xdr:pic>
  </etc:cellImage>
  <etc:cellImage>
    <xdr:pic>
      <xdr:nvPicPr>
        <xdr:cNvPr id="17" name="ID_A36769B3B7BF4EACAE214FE17B220456" descr="522129199106022527刘静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5908020" y="4283075"/>
          <a:ext cx="2914650" cy="4038600"/>
        </a:xfrm>
        <a:prstGeom prst="rect">
          <a:avLst/>
        </a:prstGeom>
      </xdr:spPr>
    </xdr:pic>
  </etc:cellImage>
  <etc:cellImage>
    <xdr:pic>
      <xdr:nvPicPr>
        <xdr:cNvPr id="18" name="ID_571427657CA14CC7B37D266FA2A0DDFD" descr="522225199906148427李晓芳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5908020" y="4454525"/>
          <a:ext cx="7543800" cy="10058400"/>
        </a:xfrm>
        <a:prstGeom prst="rect">
          <a:avLst/>
        </a:prstGeom>
      </xdr:spPr>
    </xdr:pic>
  </etc:cellImage>
  <etc:cellImage>
    <xdr:pic>
      <xdr:nvPicPr>
        <xdr:cNvPr id="19" name="ID_6FBEE1094F2A47B5A4F863DAE87496CA" descr="522129200009174022任彬瑕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5908020" y="4625975"/>
          <a:ext cx="2762250" cy="3886200"/>
        </a:xfrm>
        <a:prstGeom prst="rect">
          <a:avLst/>
        </a:prstGeom>
      </xdr:spPr>
    </xdr:pic>
  </etc:cellImage>
  <etc:cellImage>
    <xdr:pic>
      <xdr:nvPicPr>
        <xdr:cNvPr id="20" name="ID_4CEE8F80CF104691A88C42CD0DDD1D69" descr="522129199904063542蔡周敏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5908020" y="4797425"/>
          <a:ext cx="2809875" cy="3933825"/>
        </a:xfrm>
        <a:prstGeom prst="rect">
          <a:avLst/>
        </a:prstGeom>
      </xdr:spPr>
    </xdr:pic>
  </etc:cellImage>
  <etc:cellImage>
    <xdr:pic>
      <xdr:nvPicPr>
        <xdr:cNvPr id="21" name="ID_32F235194C494B1FA6E4C0EDE316263D" descr="522129200008280069唐雨露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486150" y="4968875"/>
          <a:ext cx="3683635" cy="5105400"/>
        </a:xfrm>
        <a:prstGeom prst="rect">
          <a:avLst/>
        </a:prstGeom>
      </xdr:spPr>
    </xdr:pic>
  </etc:cellImage>
  <etc:cellImage>
    <xdr:pic>
      <xdr:nvPicPr>
        <xdr:cNvPr id="22" name="ID_1D264CCAF74A4E65BAC6ADD397A4B55A" descr="522121199912286227杨月露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486150" y="5140325"/>
          <a:ext cx="9154795" cy="10058400"/>
        </a:xfrm>
        <a:prstGeom prst="rect">
          <a:avLst/>
        </a:prstGeom>
      </xdr:spPr>
    </xdr:pic>
  </etc:cellImage>
  <etc:cellImage>
    <xdr:pic>
      <xdr:nvPicPr>
        <xdr:cNvPr id="23" name="ID_69F9448A535443E6AE94899B6DDC421F" descr="522128199805020022廖梅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486150" y="5311775"/>
          <a:ext cx="6706235" cy="10058400"/>
        </a:xfrm>
        <a:prstGeom prst="rect">
          <a:avLst/>
        </a:prstGeom>
      </xdr:spPr>
    </xdr:pic>
  </etc:cellImage>
  <etc:cellImage>
    <xdr:pic>
      <xdr:nvPicPr>
        <xdr:cNvPr id="24" name="ID_D7545B6AAFA1443DB2CF970AB04DF4FE" descr="522225199810186912袁辉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486150" y="5483225"/>
          <a:ext cx="2810510" cy="3933825"/>
        </a:xfrm>
        <a:prstGeom prst="rect">
          <a:avLst/>
        </a:prstGeom>
      </xdr:spPr>
    </xdr:pic>
  </etc:cellImage>
  <etc:cellImage>
    <xdr:pic>
      <xdr:nvPicPr>
        <xdr:cNvPr id="25" name="ID_6726F8D214BC418E819AF9411714023C" descr="522127199810082547陈鑫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486150" y="5826125"/>
          <a:ext cx="2810510" cy="3933825"/>
        </a:xfrm>
        <a:prstGeom prst="rect">
          <a:avLst/>
        </a:prstGeom>
      </xdr:spPr>
    </xdr:pic>
  </etc:cellImage>
  <etc:cellImage>
    <xdr:pic>
      <xdr:nvPicPr>
        <xdr:cNvPr id="26" name="ID_117BA3AF389D47B39494B99F393F07B2" descr="522129199703254051毛戬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486150" y="5997575"/>
          <a:ext cx="7190105" cy="10058400"/>
        </a:xfrm>
        <a:prstGeom prst="rect">
          <a:avLst/>
        </a:prstGeom>
      </xdr:spPr>
    </xdr:pic>
  </etc:cellImage>
  <etc:cellImage>
    <xdr:pic>
      <xdr:nvPicPr>
        <xdr:cNvPr id="27" name="ID_C3AEF0DFC6864160B40C6B1A73F092CD" descr="522129199502240024龙余先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486150" y="6169025"/>
          <a:ext cx="6678295" cy="10058400"/>
        </a:xfrm>
        <a:prstGeom prst="rect">
          <a:avLst/>
        </a:prstGeom>
      </xdr:spPr>
    </xdr:pic>
  </etc:cellImage>
  <etc:cellImage>
    <xdr:pic>
      <xdr:nvPicPr>
        <xdr:cNvPr id="28" name="ID_64C8F8F12CBF4BAA88AEF5EDF2B93B75" descr="522129199912083017邓宇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486150" y="6340475"/>
          <a:ext cx="6706235" cy="9347200"/>
        </a:xfrm>
        <a:prstGeom prst="rect">
          <a:avLst/>
        </a:prstGeom>
      </xdr:spPr>
    </xdr:pic>
  </etc:cellImage>
  <etc:cellImage>
    <xdr:pic>
      <xdr:nvPicPr>
        <xdr:cNvPr id="29" name="ID_759216C37C1E40839B4A5CC65CCEB686" descr="52212820010525304X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505960" y="7197725"/>
          <a:ext cx="6706870" cy="10058400"/>
        </a:xfrm>
        <a:prstGeom prst="rect">
          <a:avLst/>
        </a:prstGeom>
      </xdr:spPr>
    </xdr:pic>
  </etc:cellImage>
  <etc:cellImage>
    <xdr:pic>
      <xdr:nvPicPr>
        <xdr:cNvPr id="30" name="ID_3E72535B390A4543B2FE80B32F1B6D13" descr="43102119980116652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505960" y="9426575"/>
          <a:ext cx="5716270" cy="7620000"/>
        </a:xfrm>
        <a:prstGeom prst="rect">
          <a:avLst/>
        </a:prstGeom>
      </xdr:spPr>
    </xdr:pic>
  </etc:cellImage>
  <etc:cellImage>
    <xdr:pic>
      <xdr:nvPicPr>
        <xdr:cNvPr id="31" name="ID_02C0E1536B844D1C805A0C5C6B7BA95F" descr="520203199910132436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505960" y="8054975"/>
          <a:ext cx="2753995" cy="3857625"/>
        </a:xfrm>
        <a:prstGeom prst="rect">
          <a:avLst/>
        </a:prstGeom>
      </xdr:spPr>
    </xdr:pic>
  </etc:cellImage>
  <etc:cellImage>
    <xdr:pic>
      <xdr:nvPicPr>
        <xdr:cNvPr id="32" name="ID_684B2E03C35E4D5FA60082C88C8D3949" descr="52212520000228072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505960" y="9083675"/>
          <a:ext cx="6954520" cy="9753600"/>
        </a:xfrm>
        <a:prstGeom prst="rect">
          <a:avLst/>
        </a:prstGeom>
      </xdr:spPr>
    </xdr:pic>
  </etc:cellImage>
  <etc:cellImage>
    <xdr:pic>
      <xdr:nvPicPr>
        <xdr:cNvPr id="33" name="ID_62161887071F4EC4BCBD365498B176B9" descr="522127199712026568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505960" y="8226425"/>
          <a:ext cx="1259840" cy="1801495"/>
        </a:xfrm>
        <a:prstGeom prst="rect">
          <a:avLst/>
        </a:prstGeom>
      </xdr:spPr>
    </xdr:pic>
  </etc:cellImage>
  <etc:cellImage>
    <xdr:pic>
      <xdr:nvPicPr>
        <xdr:cNvPr id="34" name="ID_1E99261DBDB14E88B11E15D8DAFF0016" descr="52212819970420352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505960" y="6511925"/>
          <a:ext cx="6456680" cy="9192895"/>
        </a:xfrm>
        <a:prstGeom prst="rect">
          <a:avLst/>
        </a:prstGeom>
      </xdr:spPr>
    </xdr:pic>
  </etc:cellImage>
  <etc:cellImage>
    <xdr:pic>
      <xdr:nvPicPr>
        <xdr:cNvPr id="35" name="ID_C9F2663ED6DE46B19BFBC89C07803D7D" descr="522128200102267569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505960" y="7026275"/>
          <a:ext cx="7541260" cy="10058400"/>
        </a:xfrm>
        <a:prstGeom prst="rect">
          <a:avLst/>
        </a:prstGeom>
      </xdr:spPr>
    </xdr:pic>
  </etc:cellImage>
  <etc:cellImage>
    <xdr:pic>
      <xdr:nvPicPr>
        <xdr:cNvPr id="36" name="ID_4C89C67A1B7D443BAD26DF69D5610C7D" descr="52212919960922453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505960" y="8397875"/>
          <a:ext cx="900430" cy="1295400"/>
        </a:xfrm>
        <a:prstGeom prst="rect">
          <a:avLst/>
        </a:prstGeom>
      </xdr:spPr>
    </xdr:pic>
  </etc:cellImage>
  <etc:cellImage>
    <xdr:pic>
      <xdr:nvPicPr>
        <xdr:cNvPr id="37" name="ID_4D1E6077773047EFA2D8ED19DABD8992" descr="52212919970925501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505960" y="7712075"/>
          <a:ext cx="7184390" cy="10058400"/>
        </a:xfrm>
        <a:prstGeom prst="rect">
          <a:avLst/>
        </a:prstGeom>
      </xdr:spPr>
    </xdr:pic>
  </etc:cellImage>
  <etc:cellImage>
    <xdr:pic>
      <xdr:nvPicPr>
        <xdr:cNvPr id="38" name="ID_54F9511031AA4FFCB7C7416C5F0713D3" descr="522129199801090011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505960" y="7883525"/>
          <a:ext cx="901065" cy="1259840"/>
        </a:xfrm>
        <a:prstGeom prst="rect">
          <a:avLst/>
        </a:prstGeom>
      </xdr:spPr>
    </xdr:pic>
  </etc:cellImage>
  <etc:cellImage>
    <xdr:pic>
      <xdr:nvPicPr>
        <xdr:cNvPr id="39" name="ID_FB2AA4F729874919BD43829B588C2BBA" descr="522129199801122044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505960" y="6854825"/>
          <a:ext cx="3430270" cy="4572000"/>
        </a:xfrm>
        <a:prstGeom prst="rect">
          <a:avLst/>
        </a:prstGeom>
      </xdr:spPr>
    </xdr:pic>
  </etc:cellImage>
  <etc:cellImage>
    <xdr:pic>
      <xdr:nvPicPr>
        <xdr:cNvPr id="40" name="ID_C38C6738145C403AA88A88509D9D89E8" descr="522129200004184029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505960" y="6683375"/>
          <a:ext cx="4036695" cy="6096000"/>
        </a:xfrm>
        <a:prstGeom prst="rect">
          <a:avLst/>
        </a:prstGeom>
      </xdr:spPr>
    </xdr:pic>
  </etc:cellImage>
  <etc:cellImage>
    <xdr:pic>
      <xdr:nvPicPr>
        <xdr:cNvPr id="41" name="ID_BF39D9DEA6C04CAEB37C49070D099813" descr="522129200012070021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505960" y="7540625"/>
          <a:ext cx="5706745" cy="7943850"/>
        </a:xfrm>
        <a:prstGeom prst="rect">
          <a:avLst/>
        </a:prstGeom>
      </xdr:spPr>
    </xdr:pic>
  </etc:cellImage>
  <etc:cellImage>
    <xdr:pic>
      <xdr:nvPicPr>
        <xdr:cNvPr id="42" name="ID_64EFE4D502D24BC2BBAC268C4C12CB5B" descr="52212920010216202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505960" y="7369175"/>
          <a:ext cx="6954520" cy="9753600"/>
        </a:xfrm>
        <a:prstGeom prst="rect">
          <a:avLst/>
        </a:prstGeom>
      </xdr:spPr>
    </xdr:pic>
  </etc:cellImage>
  <etc:cellImage>
    <xdr:pic>
      <xdr:nvPicPr>
        <xdr:cNvPr id="43" name="ID_3BFFF4CA366A477D9C5C06F64063B528" descr="52212920010323252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505960" y="9255125"/>
          <a:ext cx="7190105" cy="10058400"/>
        </a:xfrm>
        <a:prstGeom prst="rect">
          <a:avLst/>
        </a:prstGeom>
      </xdr:spPr>
    </xdr:pic>
  </etc:cellImage>
  <etc:cellImage>
    <xdr:pic>
      <xdr:nvPicPr>
        <xdr:cNvPr id="44" name="ID_71D308450D3A406F9BD2BBABE0CF4F39" descr="522227199802013627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505960" y="8740775"/>
          <a:ext cx="7182485" cy="10058400"/>
        </a:xfrm>
        <a:prstGeom prst="rect">
          <a:avLst/>
        </a:prstGeom>
      </xdr:spPr>
    </xdr:pic>
  </etc:cellImage>
  <etc:cellImage>
    <xdr:pic>
      <xdr:nvPicPr>
        <xdr:cNvPr id="45" name="ID_6C637A82D2BF4F2AB2A8A8B23489CA25" descr="52262219990120051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505960" y="8569325"/>
          <a:ext cx="2811145" cy="3933825"/>
        </a:xfrm>
        <a:prstGeom prst="rect">
          <a:avLst/>
        </a:prstGeom>
      </xdr:spPr>
    </xdr:pic>
  </etc:cellImage>
  <etc:cellImage>
    <xdr:pic>
      <xdr:nvPicPr>
        <xdr:cNvPr id="46" name="ID_CDEF08C3C9AD4DB1BD70A49386C838DD" descr="5226222000122020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505960" y="8912225"/>
          <a:ext cx="7545070" cy="10058400"/>
        </a:xfrm>
        <a:prstGeom prst="rect">
          <a:avLst/>
        </a:prstGeom>
      </xdr:spPr>
    </xdr:pic>
  </etc:cellImage>
  <etc:cellImage>
    <xdr:pic>
      <xdr:nvPicPr>
        <xdr:cNvPr id="47" name="ID_3888D21ED9264CC7811A405F96346205" descr="52212919950809354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004560" y="9940925"/>
          <a:ext cx="4878070" cy="7124700"/>
        </a:xfrm>
        <a:prstGeom prst="rect">
          <a:avLst/>
        </a:prstGeom>
      </xdr:spPr>
    </xdr:pic>
  </etc:cellImage>
  <etc:cellImage>
    <xdr:pic>
      <xdr:nvPicPr>
        <xdr:cNvPr id="48" name="ID_0C779C85EC1C402B9445E6F668FEC71B" descr="522224199904204628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004560" y="9769475"/>
          <a:ext cx="7188200" cy="10058400"/>
        </a:xfrm>
        <a:prstGeom prst="rect">
          <a:avLst/>
        </a:prstGeom>
      </xdr:spPr>
    </xdr:pic>
  </etc:cellImage>
  <etc:cellImage>
    <xdr:pic>
      <xdr:nvPicPr>
        <xdr:cNvPr id="49" name="ID_EF10DC1BF33B4A4184439AF6312D4798" descr="522224199512233227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6004560" y="9598025"/>
          <a:ext cx="2811145" cy="3933825"/>
        </a:xfrm>
        <a:prstGeom prst="rect">
          <a:avLst/>
        </a:prstGeom>
      </xdr:spPr>
    </xdr:pic>
  </etc:cellImage>
  <etc:cellImage>
    <xdr:pic>
      <xdr:nvPicPr>
        <xdr:cNvPr id="50" name="ID_A04E6AF736414DC2AB57441A5F759680" descr="52212119940530444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6004560" y="10283825"/>
          <a:ext cx="6797040" cy="10058400"/>
        </a:xfrm>
        <a:prstGeom prst="rect">
          <a:avLst/>
        </a:prstGeom>
      </xdr:spPr>
    </xdr:pic>
  </etc:cellImage>
  <etc:cellImage>
    <xdr:pic>
      <xdr:nvPicPr>
        <xdr:cNvPr id="51" name="ID_3C001FAF8572439089F1D2872A05CCEC" descr="522127199602071544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004560" y="10112375"/>
          <a:ext cx="2811145" cy="3933825"/>
        </a:xfrm>
        <a:prstGeom prst="rect">
          <a:avLst/>
        </a:prstGeom>
      </xdr:spPr>
    </xdr:pic>
  </etc:cellImage>
  <etc:cellImage>
    <xdr:pic>
      <xdr:nvPicPr>
        <xdr:cNvPr id="52" name="ID_2F593E0CDB8F4788886615409D2DD678" descr="52212919930816402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6004560" y="10455275"/>
          <a:ext cx="2811145" cy="3933825"/>
        </a:xfrm>
        <a:prstGeom prst="rect">
          <a:avLst/>
        </a:prstGeom>
      </xdr:spPr>
    </xdr:pic>
  </etc:cellImage>
  <etc:cellImage>
    <xdr:pic>
      <xdr:nvPicPr>
        <xdr:cNvPr id="53" name="ID_8CAEA309F6DE47DAABBAAED850D5B772" descr="522224199408065040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004560" y="10626725"/>
          <a:ext cx="4687570" cy="6562725"/>
        </a:xfrm>
        <a:prstGeom prst="rect">
          <a:avLst/>
        </a:prstGeom>
      </xdr:spPr>
    </xdr:pic>
  </etc:cellImage>
  <etc:cellImage>
    <xdr:pic>
      <xdr:nvPicPr>
        <xdr:cNvPr id="54" name="ID_608422EE398646D1B7CE8ED18F4F116C" descr="522623199508242847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6004560" y="10798175"/>
          <a:ext cx="6868795" cy="10058400"/>
        </a:xfrm>
        <a:prstGeom prst="rect">
          <a:avLst/>
        </a:prstGeom>
      </xdr:spPr>
    </xdr:pic>
  </etc:cellImage>
  <etc:cellImage>
    <xdr:pic>
      <xdr:nvPicPr>
        <xdr:cNvPr id="55" name="ID_CA03D671DDC543BFB50CD3F2E5DC4DF9" descr="522121199401221827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6004560" y="10969625"/>
          <a:ext cx="889635" cy="1332230"/>
        </a:xfrm>
        <a:prstGeom prst="rect">
          <a:avLst/>
        </a:prstGeom>
      </xdr:spPr>
    </xdr:pic>
  </etc:cellImage>
  <etc:cellImage>
    <xdr:pic>
      <xdr:nvPicPr>
        <xdr:cNvPr id="56" name="ID_172D050AA5BF445BB3521787890597E4" descr="5221291998100005352X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6004560" y="11141075"/>
          <a:ext cx="4687570" cy="6553200"/>
        </a:xfrm>
        <a:prstGeom prst="rect">
          <a:avLst/>
        </a:prstGeom>
      </xdr:spPr>
    </xdr:pic>
  </etc:cellImage>
  <etc:cellImage>
    <xdr:pic>
      <xdr:nvPicPr>
        <xdr:cNvPr id="57" name="ID_1DD5A366C4D44FC29BB342B91F17DD49" descr="520111198912291246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6004560" y="11312525"/>
          <a:ext cx="3411220" cy="4200525"/>
        </a:xfrm>
        <a:prstGeom prst="rect">
          <a:avLst/>
        </a:prstGeom>
      </xdr:spPr>
    </xdr:pic>
  </etc:cellImage>
  <etc:cellImage>
    <xdr:pic>
      <xdr:nvPicPr>
        <xdr:cNvPr id="58" name="ID_1075C30A063246569CCC1EF3476E82C6" descr="522129199009214527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6004560" y="11483975"/>
          <a:ext cx="2811145" cy="3933825"/>
        </a:xfrm>
        <a:prstGeom prst="rect">
          <a:avLst/>
        </a:prstGeom>
      </xdr:spPr>
    </xdr:pic>
  </etc:cellImage>
  <etc:cellImage>
    <xdr:pic>
      <xdr:nvPicPr>
        <xdr:cNvPr id="59" name="ID_ED9F81A19F424910961DFE02CD848D16" descr="522725199806163010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6004560" y="11826875"/>
          <a:ext cx="5601970" cy="7848600"/>
        </a:xfrm>
        <a:prstGeom prst="rect">
          <a:avLst/>
        </a:prstGeom>
      </xdr:spPr>
    </xdr:pic>
  </etc:cellImage>
  <etc:cellImage>
    <xdr:pic>
      <xdr:nvPicPr>
        <xdr:cNvPr id="60" name="ID_EE1E7E3C1D484AFAA641C4D07BDCB9FA" descr="522128200005235020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6004560" y="11998325"/>
          <a:ext cx="7145020" cy="10001250"/>
        </a:xfrm>
        <a:prstGeom prst="rect">
          <a:avLst/>
        </a:prstGeom>
      </xdr:spPr>
    </xdr:pic>
  </etc:cellImage>
  <etc:cellImage>
    <xdr:pic>
      <xdr:nvPicPr>
        <xdr:cNvPr id="61" name="ID_4F3415B4817F4BC09F5E959F9FF2C395" descr="522129199705060015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6004560" y="12169775"/>
          <a:ext cx="4878070" cy="6934200"/>
        </a:xfrm>
        <a:prstGeom prst="rect">
          <a:avLst/>
        </a:prstGeom>
      </xdr:spPr>
    </xdr:pic>
  </etc:cellImage>
  <etc:cellImage>
    <xdr:pic>
      <xdr:nvPicPr>
        <xdr:cNvPr id="62" name="ID_68284F431416481B897126697E22A858" descr="52212119880114742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6004560" y="12341225"/>
          <a:ext cx="4049395" cy="5848350"/>
        </a:xfrm>
        <a:prstGeom prst="rect">
          <a:avLst/>
        </a:prstGeom>
      </xdr:spPr>
    </xdr:pic>
  </etc:cellImage>
  <etc:cellImage>
    <xdr:pic>
      <xdr:nvPicPr>
        <xdr:cNvPr id="63" name="ID_BF1922249534425088C28CA8B2DD4D65" descr="522127199105196522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6004560" y="12512675"/>
          <a:ext cx="2811145" cy="3933825"/>
        </a:xfrm>
        <a:prstGeom prst="rect">
          <a:avLst/>
        </a:prstGeom>
      </xdr:spPr>
    </xdr:pic>
  </etc:cellImage>
  <etc:cellImage>
    <xdr:pic>
      <xdr:nvPicPr>
        <xdr:cNvPr id="64" name="ID_F73D3E68D43C4054B85DD039F70CC379" descr="522129199905044546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6004560" y="12684125"/>
          <a:ext cx="7145020" cy="10001250"/>
        </a:xfrm>
        <a:prstGeom prst="rect">
          <a:avLst/>
        </a:prstGeom>
      </xdr:spPr>
    </xdr:pic>
  </etc:cellImage>
  <etc:cellImage>
    <xdr:pic>
      <xdr:nvPicPr>
        <xdr:cNvPr id="65" name="ID_930608EE903B4903A6C4845AB081F4E9" descr="52212919971024302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6004560" y="12855575"/>
          <a:ext cx="4592320" cy="6429375"/>
        </a:xfrm>
        <a:prstGeom prst="rect">
          <a:avLst/>
        </a:prstGeom>
      </xdr:spPr>
    </xdr:pic>
  </etc:cellImage>
  <etc:cellImage>
    <xdr:pic>
      <xdr:nvPicPr>
        <xdr:cNvPr id="66" name="ID_50D46FFACE99431E8794C4279A499EFD" descr="522129199207111019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6004560" y="13027025"/>
          <a:ext cx="4573270" cy="6858000"/>
        </a:xfrm>
        <a:prstGeom prst="rect">
          <a:avLst/>
        </a:prstGeom>
      </xdr:spPr>
    </xdr:pic>
  </etc:cellImage>
  <etc:cellImage>
    <xdr:pic>
      <xdr:nvPicPr>
        <xdr:cNvPr id="67" name="ID_7CB24402D6114861B814FF078EE8712F" descr="522129199812123026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6004560" y="13198475"/>
          <a:ext cx="8164830" cy="10058400"/>
        </a:xfrm>
        <a:prstGeom prst="rect">
          <a:avLst/>
        </a:prstGeom>
      </xdr:spPr>
    </xdr:pic>
  </etc:cellImage>
  <etc:cellImage>
    <xdr:pic>
      <xdr:nvPicPr>
        <xdr:cNvPr id="68" name="ID_C16949320EE4487E8CA4B7CA32237172" descr="52212919991114552X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6004560" y="13369925"/>
          <a:ext cx="900430" cy="1258570"/>
        </a:xfrm>
        <a:prstGeom prst="rect">
          <a:avLst/>
        </a:prstGeom>
      </xdr:spPr>
    </xdr:pic>
  </etc:cellImage>
  <etc:cellImage>
    <xdr:pic>
      <xdr:nvPicPr>
        <xdr:cNvPr id="69" name="ID_07D3E528AC694C6997FBD38D3F56721C" descr="522129199808145548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004560" y="13541375"/>
          <a:ext cx="4573270" cy="6096000"/>
        </a:xfrm>
        <a:prstGeom prst="rect">
          <a:avLst/>
        </a:prstGeom>
      </xdr:spPr>
    </xdr:pic>
  </etc:cellImage>
  <etc:cellImage>
    <xdr:pic>
      <xdr:nvPicPr>
        <xdr:cNvPr id="70" name="ID_BF50A6B8CB9D4FB6B9948D2D60A317C4" descr="522129199111245549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6004560" y="13712825"/>
          <a:ext cx="6097270" cy="8667750"/>
        </a:xfrm>
        <a:prstGeom prst="rect">
          <a:avLst/>
        </a:prstGeom>
      </xdr:spPr>
    </xdr:pic>
  </etc:cellImage>
  <etc:cellImage>
    <xdr:pic>
      <xdr:nvPicPr>
        <xdr:cNvPr id="71" name="ID_F05ED04AF5E54A1C998106FB79092463" descr="QQ图片20230630171038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6004560" y="11655425"/>
          <a:ext cx="5840095" cy="8229600"/>
        </a:xfrm>
        <a:prstGeom prst="rect">
          <a:avLst/>
        </a:prstGeom>
      </xdr:spPr>
    </xdr:pic>
  </etc:cellImage>
  <etc:cellImage>
    <xdr:pic>
      <xdr:nvPicPr>
        <xdr:cNvPr id="72" name="ID_303F404C46184CECB29B72A8810F4343" descr="52212920000729451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6004560" y="13884275"/>
          <a:ext cx="5630545" cy="7877175"/>
        </a:xfrm>
        <a:prstGeom prst="rect">
          <a:avLst/>
        </a:prstGeom>
      </xdr:spPr>
    </xdr:pic>
  </etc:cellImage>
  <etc:cellImage>
    <xdr:pic>
      <xdr:nvPicPr>
        <xdr:cNvPr id="73" name="ID_445C3723E4DE4B71836492EFC829E490" descr="52212919950218454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6004560" y="14055725"/>
          <a:ext cx="4878070" cy="6934200"/>
        </a:xfrm>
        <a:prstGeom prst="rect">
          <a:avLst/>
        </a:prstGeom>
      </xdr:spPr>
    </xdr:pic>
  </etc:cellImage>
  <etc:cellImage>
    <xdr:pic>
      <xdr:nvPicPr>
        <xdr:cNvPr id="74" name="ID_7C0EF3473E1444E08C23948140E41657" descr="52212919960721552X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6004560" y="14227175"/>
          <a:ext cx="2811145" cy="3933825"/>
        </a:xfrm>
        <a:prstGeom prst="rect">
          <a:avLst/>
        </a:prstGeom>
      </xdr:spPr>
    </xdr:pic>
  </etc:cellImage>
  <etc:cellImage>
    <xdr:pic>
      <xdr:nvPicPr>
        <xdr:cNvPr id="75" name="ID_592B65FA40CA40AF98ABD3ABC858E75C" descr="52212920000628201X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6004560" y="14570075"/>
          <a:ext cx="5478145" cy="7658100"/>
        </a:xfrm>
        <a:prstGeom prst="rect">
          <a:avLst/>
        </a:prstGeom>
      </xdr:spPr>
    </xdr:pic>
  </etc:cellImage>
  <etc:cellImage>
    <xdr:pic>
      <xdr:nvPicPr>
        <xdr:cNvPr id="76" name="ID_568899B31BB74724AECC9F2EA09E6919" descr="522129199303014518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6004560" y="15084425"/>
          <a:ext cx="5525770" cy="7734300"/>
        </a:xfrm>
        <a:prstGeom prst="rect">
          <a:avLst/>
        </a:prstGeom>
      </xdr:spPr>
    </xdr:pic>
  </etc:cellImage>
  <etc:cellImage>
    <xdr:pic>
      <xdr:nvPicPr>
        <xdr:cNvPr id="77" name="ID_6305F7786ADE49A2B1FD1626354C907A" descr="522129199903163023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6004560" y="14741525"/>
          <a:ext cx="2811145" cy="3933825"/>
        </a:xfrm>
        <a:prstGeom prst="rect">
          <a:avLst/>
        </a:prstGeom>
      </xdr:spPr>
    </xdr:pic>
  </etc:cellImage>
  <etc:cellImage>
    <xdr:pic>
      <xdr:nvPicPr>
        <xdr:cNvPr id="78" name="ID_17EDF4FDDF9F4AD18D0F57F7DF5ADC9D" descr="522129199906015026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6004560" y="14398625"/>
          <a:ext cx="7366000" cy="10058400"/>
        </a:xfrm>
        <a:prstGeom prst="rect">
          <a:avLst/>
        </a:prstGeom>
      </xdr:spPr>
    </xdr:pic>
  </etc:cellImage>
  <etc:cellImage>
    <xdr:pic>
      <xdr:nvPicPr>
        <xdr:cNvPr id="79" name="ID_0CD1844E1A974C9BADC23178E28DCD76" descr="522129200002061017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6004560" y="14912975"/>
          <a:ext cx="4687570" cy="6562725"/>
        </a:xfrm>
        <a:prstGeom prst="rect">
          <a:avLst/>
        </a:prstGeom>
      </xdr:spPr>
    </xdr:pic>
  </etc:cellImage>
  <etc:cellImage>
    <xdr:pic>
      <xdr:nvPicPr>
        <xdr:cNvPr id="80" name="ID_37AE3B1A6C804166B4194F63542B00EB" descr="522129199711045516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6004560" y="15255875"/>
          <a:ext cx="2801620" cy="3924300"/>
        </a:xfrm>
        <a:prstGeom prst="rect">
          <a:avLst/>
        </a:prstGeom>
      </xdr:spPr>
    </xdr:pic>
  </etc:cellImage>
  <etc:cellImage>
    <xdr:pic>
      <xdr:nvPicPr>
        <xdr:cNvPr id="81" name="ID_8C79090CB5A34CF8A58D312088205ACB" descr="522129199509220018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6004560" y="15427325"/>
          <a:ext cx="6563995" cy="9372600"/>
        </a:xfrm>
        <a:prstGeom prst="rect">
          <a:avLst/>
        </a:prstGeom>
      </xdr:spPr>
    </xdr:pic>
  </etc:cellImage>
  <etc:cellImage>
    <xdr:pic>
      <xdr:nvPicPr>
        <xdr:cNvPr id="82" name="ID_EC8C8BE763D340FDA2E97DE727C5767C" descr="522129199604085029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6004560" y="15598775"/>
          <a:ext cx="6297295" cy="8439150"/>
        </a:xfrm>
        <a:prstGeom prst="rect">
          <a:avLst/>
        </a:prstGeom>
      </xdr:spPr>
    </xdr:pic>
  </etc:cellImage>
  <etc:cellImage>
    <xdr:pic>
      <xdr:nvPicPr>
        <xdr:cNvPr id="83" name="ID_C165AFF229CD4F1686EC55C91C6692AB" descr="杨群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6004560" y="15770225"/>
          <a:ext cx="7547610" cy="10058400"/>
        </a:xfrm>
        <a:prstGeom prst="rect">
          <a:avLst/>
        </a:prstGeom>
      </xdr:spPr>
    </xdr:pic>
  </etc:cellImage>
  <etc:cellImage>
    <xdr:pic>
      <xdr:nvPicPr>
        <xdr:cNvPr id="84" name="ID_E2B76A367C2040A19E0CD2F088EDA4C4" descr="顾春艳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6004560" y="15941675"/>
          <a:ext cx="2811145" cy="3933825"/>
        </a:xfrm>
        <a:prstGeom prst="rect">
          <a:avLst/>
        </a:prstGeom>
      </xdr:spPr>
    </xdr:pic>
  </etc:cellImage>
  <etc:cellImage>
    <xdr:pic>
      <xdr:nvPicPr>
        <xdr:cNvPr id="85" name="ID_E0F029CBFC1F4E419D4F7DA69AD7B0CE" descr="黄青青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6004560" y="16113125"/>
          <a:ext cx="7546975" cy="10058400"/>
        </a:xfrm>
        <a:prstGeom prst="rect">
          <a:avLst/>
        </a:prstGeom>
      </xdr:spPr>
    </xdr:pic>
  </etc:cellImage>
  <etc:cellImage>
    <xdr:pic>
      <xdr:nvPicPr>
        <xdr:cNvPr id="86" name="ID_CED676B4790E4D60B0DD43DD0B7DB30B" descr="张陈芬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6004560" y="16284575"/>
          <a:ext cx="7185660" cy="10058400"/>
        </a:xfrm>
        <a:prstGeom prst="rect">
          <a:avLst/>
        </a:prstGeom>
      </xdr:spPr>
    </xdr:pic>
  </etc:cellImage>
  <etc:cellImage>
    <xdr:pic>
      <xdr:nvPicPr>
        <xdr:cNvPr id="87" name="ID_69D20333982F4990A2CAB46F8C9A941F" descr="赵相江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6004560" y="16456025"/>
          <a:ext cx="2268220" cy="3181350"/>
        </a:xfrm>
        <a:prstGeom prst="rect">
          <a:avLst/>
        </a:prstGeom>
      </xdr:spPr>
    </xdr:pic>
  </etc:cellImage>
  <etc:cellImage>
    <xdr:pic>
      <xdr:nvPicPr>
        <xdr:cNvPr id="88" name="ID_BD83CCD8D4164C048B0273941268FFD3" descr="QQ图片20230630172039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15908020" y="5826125"/>
          <a:ext cx="6648450" cy="9144000"/>
        </a:xfrm>
        <a:prstGeom prst="rect">
          <a:avLst/>
        </a:prstGeom>
      </xdr:spPr>
    </xdr:pic>
  </etc:cellImage>
  <etc:cellImage>
    <xdr:pic>
      <xdr:nvPicPr>
        <xdr:cNvPr id="89" name="ID_BA6A13208B0D460EB200A72BF1123459" descr="付洋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15908020" y="2740025"/>
          <a:ext cx="7143750" cy="10001250"/>
        </a:xfrm>
        <a:prstGeom prst="rect">
          <a:avLst/>
        </a:prstGeom>
      </xdr:spPr>
    </xdr:pic>
  </etc:cellImage>
  <etc:cellImage>
    <xdr:pic>
      <xdr:nvPicPr>
        <xdr:cNvPr id="90" name="ID_FEF76A4428784FFD8D50350646FCC336" descr="郑合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15908020" y="2911475"/>
          <a:ext cx="5143500" cy="7239000"/>
        </a:xfrm>
        <a:prstGeom prst="rect">
          <a:avLst/>
        </a:prstGeom>
      </xdr:spPr>
    </xdr:pic>
  </etc:cellImage>
  <etc:cellImage>
    <xdr:pic>
      <xdr:nvPicPr>
        <xdr:cNvPr id="91" name="ID_2AC34822161E4896882EE6CFDD062FF3" descr="肖露露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15908020" y="3082925"/>
          <a:ext cx="2771775" cy="3933825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 xml:space="preserve">本表资格复审结束时即填报
</t>
        </r>
      </text>
    </comment>
    <comment ref="S3" authorId="0">
      <text>
        <r>
          <rPr>
            <sz val="9"/>
            <rFont val="宋体"/>
            <charset val="134"/>
          </rPr>
          <t>填写复审合格人员电话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18"/>
            <rFont val="宋体"/>
            <charset val="134"/>
          </rPr>
          <t>本表于资格复审结束时即填报</t>
        </r>
      </text>
    </comment>
    <comment ref="F2" authorId="0">
      <text>
        <r>
          <rPr>
            <sz val="9"/>
            <rFont val="宋体"/>
            <charset val="134"/>
          </rPr>
          <t>填写复审合格人员电话</t>
        </r>
      </text>
    </comment>
  </commentList>
</comments>
</file>

<file path=xl/sharedStrings.xml><?xml version="1.0" encoding="utf-8"?>
<sst xmlns="http://schemas.openxmlformats.org/spreadsheetml/2006/main" count="3761" uniqueCount="1213">
  <si>
    <t>余庆县XX单位2023年公开招聘事业单位人员资格复审登记表</t>
  </si>
  <si>
    <t>填报单位：(公章）</t>
  </si>
  <si>
    <t>填报人：</t>
  </si>
  <si>
    <t>联系电话：</t>
  </si>
  <si>
    <t>填报日期：2023.06.30</t>
  </si>
  <si>
    <t>序号</t>
  </si>
  <si>
    <t>身份证号码</t>
  </si>
  <si>
    <t>准考证号</t>
  </si>
  <si>
    <t>姓名</t>
  </si>
  <si>
    <t>性别</t>
  </si>
  <si>
    <t>民族</t>
  </si>
  <si>
    <t>出生日期</t>
  </si>
  <si>
    <t>学历</t>
  </si>
  <si>
    <t>学位</t>
  </si>
  <si>
    <t>专业</t>
  </si>
  <si>
    <t>毕业院校</t>
  </si>
  <si>
    <t>毕业时间</t>
  </si>
  <si>
    <t>报考岗位代码及名称</t>
  </si>
  <si>
    <t>报考单位名称</t>
  </si>
  <si>
    <t>笔试总成绩</t>
  </si>
  <si>
    <t>报考职位名次</t>
  </si>
  <si>
    <t>是否复审</t>
  </si>
  <si>
    <t>复审结论</t>
  </si>
  <si>
    <t>联系电话</t>
  </si>
  <si>
    <t>照片</t>
  </si>
  <si>
    <t>面试考场</t>
  </si>
  <si>
    <t>522129199611154045</t>
  </si>
  <si>
    <t>1152456400220</t>
  </si>
  <si>
    <t>王玮玮</t>
  </si>
  <si>
    <t>汉族</t>
  </si>
  <si>
    <t>专科</t>
  </si>
  <si>
    <t>园艺技术</t>
  </si>
  <si>
    <t>黔东南民族职业技术学院</t>
  </si>
  <si>
    <t>22116200801工作员</t>
  </si>
  <si>
    <t>余庆县大乌江镇农业服务中心</t>
  </si>
  <si>
    <t>是</t>
  </si>
  <si>
    <t>合格</t>
  </si>
  <si>
    <t>522129200112092017</t>
  </si>
  <si>
    <t>1152456400110</t>
  </si>
  <si>
    <t>徐浪</t>
  </si>
  <si>
    <t>畜牧兽医</t>
  </si>
  <si>
    <t>遵义职业技术学院</t>
  </si>
  <si>
    <t>522129199504025010</t>
  </si>
  <si>
    <t>1152456400213</t>
  </si>
  <si>
    <t>毛知泽</t>
  </si>
  <si>
    <t>畜牧 兽医</t>
  </si>
  <si>
    <t>铜仁职业技术学院</t>
  </si>
  <si>
    <t>522129199705300000</t>
  </si>
  <si>
    <t>1152456400125</t>
  </si>
  <si>
    <t>吴昊然</t>
  </si>
  <si>
    <t>男</t>
  </si>
  <si>
    <t>侗族</t>
  </si>
  <si>
    <t>本科</t>
  </si>
  <si>
    <t>管理学学士</t>
  </si>
  <si>
    <t>信息管理与信息系统</t>
  </si>
  <si>
    <t>湖北中医药大学</t>
  </si>
  <si>
    <t>22116200501工作员</t>
  </si>
  <si>
    <t>余庆县关兴镇科技宣教文化信息服务中心</t>
  </si>
  <si>
    <t>522129199408195554</t>
  </si>
  <si>
    <t>1152456400201</t>
  </si>
  <si>
    <t>黄俊烨</t>
  </si>
  <si>
    <t>土家族</t>
  </si>
  <si>
    <t>数学与应用数学</t>
  </si>
  <si>
    <t>遵义师范学院</t>
  </si>
  <si>
    <t>522129199803222014</t>
  </si>
  <si>
    <t>1152456400106</t>
  </si>
  <si>
    <t>何嘉豪</t>
  </si>
  <si>
    <t>经济学学士</t>
  </si>
  <si>
    <t>经济统计学</t>
  </si>
  <si>
    <t>六盘水师范学院</t>
  </si>
  <si>
    <t>522129199903254056</t>
  </si>
  <si>
    <t>1152456400204</t>
  </si>
  <si>
    <t>李佳其</t>
  </si>
  <si>
    <t>工学学士</t>
  </si>
  <si>
    <t>材料科学与工程</t>
  </si>
  <si>
    <t>黑龙江工程学院</t>
  </si>
  <si>
    <t>22116200601工作员</t>
  </si>
  <si>
    <t>余庆县关兴镇村镇建设服务中心</t>
  </si>
  <si>
    <t>522129199604080017</t>
  </si>
  <si>
    <t>1152456400227</t>
  </si>
  <si>
    <t>黎怀宇</t>
  </si>
  <si>
    <t>农学学士</t>
  </si>
  <si>
    <t>园林</t>
  </si>
  <si>
    <t>贵州大学</t>
  </si>
  <si>
    <t>22116200701工作员</t>
  </si>
  <si>
    <t>余庆县白泥镇农业服务中心</t>
  </si>
  <si>
    <t>522129199604154522</t>
  </si>
  <si>
    <t>1152456400230</t>
  </si>
  <si>
    <t>徐安婷</t>
  </si>
  <si>
    <t>女</t>
  </si>
  <si>
    <t>农业资源与环境（土壤与农业化学方向）</t>
  </si>
  <si>
    <t>522129199810130011</t>
  </si>
  <si>
    <t>1152456400119</t>
  </si>
  <si>
    <t>袁洪义</t>
  </si>
  <si>
    <t>农业资源与环境</t>
  </si>
  <si>
    <t>522129199507021074</t>
  </si>
  <si>
    <t>1152456400206</t>
  </si>
  <si>
    <t>杨洪俊</t>
  </si>
  <si>
    <t>19950702</t>
  </si>
  <si>
    <t>新能源材料与器件</t>
  </si>
  <si>
    <t>武汉理工大学</t>
  </si>
  <si>
    <t>22116200101工作员</t>
  </si>
  <si>
    <t>余庆县龙家镇科技宣教文化信息服务中心</t>
  </si>
  <si>
    <t>15985041432</t>
  </si>
  <si>
    <t>522129199703263521</t>
  </si>
  <si>
    <t>1152456400129</t>
  </si>
  <si>
    <t>韦同莲</t>
  </si>
  <si>
    <t>苗族</t>
  </si>
  <si>
    <t>19970326</t>
  </si>
  <si>
    <t>文学学士</t>
  </si>
  <si>
    <t>编辑出版学</t>
  </si>
  <si>
    <t>河北经贸大学</t>
  </si>
  <si>
    <t>18785253828</t>
  </si>
  <si>
    <t>522129199610290010</t>
  </si>
  <si>
    <t>1152456400214</t>
  </si>
  <si>
    <t>冉龙亮</t>
  </si>
  <si>
    <t>19961029</t>
  </si>
  <si>
    <t>天津城建大学</t>
  </si>
  <si>
    <t>18385020661</t>
  </si>
  <si>
    <t>522129199612075015</t>
  </si>
  <si>
    <t>1152456400102</t>
  </si>
  <si>
    <t>石泽宇</t>
  </si>
  <si>
    <t>19961207</t>
  </si>
  <si>
    <t>作物重新技术</t>
  </si>
  <si>
    <t>22116200201工作员</t>
  </si>
  <si>
    <t>余庆县龙家镇农业服务中心</t>
  </si>
  <si>
    <t>18153124193</t>
  </si>
  <si>
    <t>522129199503183017</t>
  </si>
  <si>
    <t>1152456400121</t>
  </si>
  <si>
    <t>谢鑫</t>
  </si>
  <si>
    <t>19950318</t>
  </si>
  <si>
    <t>生态农业</t>
  </si>
  <si>
    <t>贵州农业职业学院</t>
  </si>
  <si>
    <t>13385521529</t>
  </si>
  <si>
    <t>522129199106022527</t>
  </si>
  <si>
    <t>1152456400216</t>
  </si>
  <si>
    <t>刘静</t>
  </si>
  <si>
    <t>19910602</t>
  </si>
  <si>
    <t>农产品质量检测</t>
  </si>
  <si>
    <t>黔南民族职业技术学院</t>
  </si>
  <si>
    <t>13984252451</t>
  </si>
  <si>
    <t>522225199906148427</t>
  </si>
  <si>
    <t>4252456400902</t>
  </si>
  <si>
    <t>李晓芳</t>
  </si>
  <si>
    <t>19990614</t>
  </si>
  <si>
    <t>法学学士</t>
  </si>
  <si>
    <t>思想政治教育</t>
  </si>
  <si>
    <t>22116201701思想政治教师</t>
  </si>
  <si>
    <t>余庆县他山中学</t>
  </si>
  <si>
    <t>522129200009174022</t>
  </si>
  <si>
    <t>4252456401311</t>
  </si>
  <si>
    <t>任彬瑕</t>
  </si>
  <si>
    <t>20000917</t>
  </si>
  <si>
    <t>18089691975</t>
  </si>
  <si>
    <t>522129199904063542</t>
  </si>
  <si>
    <t>4252456400901</t>
  </si>
  <si>
    <t>蔡周敏</t>
  </si>
  <si>
    <t>19990406</t>
  </si>
  <si>
    <t>安顺学院</t>
  </si>
  <si>
    <t>18385243705</t>
  </si>
  <si>
    <t>522129200008280069</t>
  </si>
  <si>
    <t>4252456401301</t>
  </si>
  <si>
    <t>唐雨露</t>
  </si>
  <si>
    <t>20000828</t>
  </si>
  <si>
    <t>理学学士</t>
  </si>
  <si>
    <t>浙江师范大学</t>
  </si>
  <si>
    <t>22116201702数学教师</t>
  </si>
  <si>
    <t>18184231814</t>
  </si>
  <si>
    <t>522121199912286227</t>
  </si>
  <si>
    <t>4252456400618</t>
  </si>
  <si>
    <t>杨月露</t>
  </si>
  <si>
    <t>19991228</t>
  </si>
  <si>
    <t>赣南师范大学</t>
  </si>
  <si>
    <t>17785235842</t>
  </si>
  <si>
    <t>522224199811164436</t>
  </si>
  <si>
    <t>4252456400707</t>
  </si>
  <si>
    <t>曹前勇</t>
  </si>
  <si>
    <t>仡佬族</t>
  </si>
  <si>
    <t>内蒙古民族大学</t>
  </si>
  <si>
    <t>放弃</t>
  </si>
  <si>
    <t>15117710137</t>
  </si>
  <si>
    <t>522128199805020022</t>
  </si>
  <si>
    <t>4252456401215</t>
  </si>
  <si>
    <t>廖梅</t>
  </si>
  <si>
    <t>19980502</t>
  </si>
  <si>
    <t>物理学</t>
  </si>
  <si>
    <t>贵州师范学院</t>
  </si>
  <si>
    <t>22116201703物理教师</t>
  </si>
  <si>
    <t>18385260839</t>
  </si>
  <si>
    <t>522225199810186912</t>
  </si>
  <si>
    <t>4252456400921</t>
  </si>
  <si>
    <t>袁辉</t>
  </si>
  <si>
    <t>苗</t>
  </si>
  <si>
    <t>19981018</t>
  </si>
  <si>
    <t>13124612124</t>
  </si>
  <si>
    <t>522128199809186521</t>
  </si>
  <si>
    <t>4252456400316</t>
  </si>
  <si>
    <t>李黔莉</t>
  </si>
  <si>
    <t>19980918</t>
  </si>
  <si>
    <t>长江师范学院</t>
  </si>
  <si>
    <t>17729643508</t>
  </si>
  <si>
    <t>522127199810082547</t>
  </si>
  <si>
    <t>4252456400505</t>
  </si>
  <si>
    <t>陈馨</t>
  </si>
  <si>
    <t>19981008</t>
  </si>
  <si>
    <t>地理科学</t>
  </si>
  <si>
    <t>贵州师范大学</t>
  </si>
  <si>
    <t>22116201704地理教师</t>
  </si>
  <si>
    <t>522129199703254051</t>
  </si>
  <si>
    <t>4252456400525</t>
  </si>
  <si>
    <t>毛戬</t>
  </si>
  <si>
    <t>19970325</t>
  </si>
  <si>
    <t>贵州师范大学求是学院</t>
  </si>
  <si>
    <t>13984530135</t>
  </si>
  <si>
    <t>522129199502240024</t>
  </si>
  <si>
    <t>4252456400812</t>
  </si>
  <si>
    <t>龙余先</t>
  </si>
  <si>
    <t>19950224</t>
  </si>
  <si>
    <t>南阳师范学院</t>
  </si>
  <si>
    <t>18285201373</t>
  </si>
  <si>
    <t>522129199912083017</t>
  </si>
  <si>
    <t>4252456400520</t>
  </si>
  <si>
    <t>邓宇</t>
  </si>
  <si>
    <t>19991208</t>
  </si>
  <si>
    <t>递补</t>
  </si>
  <si>
    <t>522128199704203524</t>
  </si>
  <si>
    <t>4252456400722</t>
  </si>
  <si>
    <t>唐莉</t>
  </si>
  <si>
    <t>汉语言文学</t>
  </si>
  <si>
    <t>贵州民族大学</t>
  </si>
  <si>
    <t>22116201601语文教师</t>
  </si>
  <si>
    <t>余庆中学</t>
  </si>
  <si>
    <t>522129200004184029</t>
  </si>
  <si>
    <t>4252456400927</t>
  </si>
  <si>
    <t>王涵</t>
  </si>
  <si>
    <t>522129199801122044</t>
  </si>
  <si>
    <t>4252456401015</t>
  </si>
  <si>
    <t>李兴竹</t>
  </si>
  <si>
    <t>522128200102267569</t>
  </si>
  <si>
    <t>4252456400620</t>
  </si>
  <si>
    <t>张杰</t>
  </si>
  <si>
    <t>22116201602思想政治教师</t>
  </si>
  <si>
    <t>52212820010525304X</t>
  </si>
  <si>
    <t>4252456400824</t>
  </si>
  <si>
    <t>唐荣</t>
  </si>
  <si>
    <t>522129200102162026</t>
  </si>
  <si>
    <t>4252456400625</t>
  </si>
  <si>
    <t>任安安</t>
  </si>
  <si>
    <t>522129200012070021</t>
  </si>
  <si>
    <t>4252456400509</t>
  </si>
  <si>
    <t>陈沛汝</t>
  </si>
  <si>
    <t>河北师范大学</t>
  </si>
  <si>
    <t>22116201603物理教师</t>
  </si>
  <si>
    <t>522129199709255012</t>
  </si>
  <si>
    <t>4252456400310</t>
  </si>
  <si>
    <t>王松</t>
  </si>
  <si>
    <t>南宁师范大学</t>
  </si>
  <si>
    <t>522129199801090011</t>
  </si>
  <si>
    <t>4252456401408</t>
  </si>
  <si>
    <t>李健</t>
  </si>
  <si>
    <t>520203199910132436</t>
  </si>
  <si>
    <t>4252456400317</t>
  </si>
  <si>
    <t>伍威</t>
  </si>
  <si>
    <t>布依族</t>
  </si>
  <si>
    <t>化学</t>
  </si>
  <si>
    <t>22116201604化学教师</t>
  </si>
  <si>
    <t>522127199712026568</t>
  </si>
  <si>
    <t>4252456400726</t>
  </si>
  <si>
    <t>罗宇洁</t>
  </si>
  <si>
    <t>应用化学</t>
  </si>
  <si>
    <t>522129199609224534</t>
  </si>
  <si>
    <t>4252456400504</t>
  </si>
  <si>
    <t>李茂飞</t>
  </si>
  <si>
    <t>化学（师范）</t>
  </si>
  <si>
    <t xml:space="preserve">扬州大学 </t>
  </si>
  <si>
    <t>522622199901200516</t>
  </si>
  <si>
    <t>4252456401203</t>
  </si>
  <si>
    <t>曾朝鹏</t>
  </si>
  <si>
    <t>艺术学学士</t>
  </si>
  <si>
    <t>音乐表演</t>
  </si>
  <si>
    <t>22116201605音乐教师</t>
  </si>
  <si>
    <t>522227199802013627</t>
  </si>
  <si>
    <t>4252456400709</t>
  </si>
  <si>
    <t>向亚兰</t>
  </si>
  <si>
    <t>音乐学</t>
  </si>
  <si>
    <t>铜仁学院</t>
  </si>
  <si>
    <t>522622200012202015</t>
  </si>
  <si>
    <t>4252456400822</t>
  </si>
  <si>
    <t>石潇</t>
  </si>
  <si>
    <t>凯里学院</t>
  </si>
  <si>
    <t>522125200002280724</t>
  </si>
  <si>
    <t>4252456401213</t>
  </si>
  <si>
    <t>邹静</t>
  </si>
  <si>
    <t>土家族　</t>
  </si>
  <si>
    <t>绘画专业</t>
  </si>
  <si>
    <t>22116201606美术教师</t>
  </si>
  <si>
    <t>522129200103232524</t>
  </si>
  <si>
    <t>4252456400521</t>
  </si>
  <si>
    <t>张徐睿</t>
  </si>
  <si>
    <t>美术学</t>
  </si>
  <si>
    <t>江西师范大学</t>
  </si>
  <si>
    <t>431021199801166523</t>
  </si>
  <si>
    <t>4252456400522</t>
  </si>
  <si>
    <t>饶美玲</t>
  </si>
  <si>
    <t>兴义民族师范学院</t>
  </si>
  <si>
    <t>522224199512233227</t>
  </si>
  <si>
    <t>5652456401511</t>
  </si>
  <si>
    <t>黄海艳</t>
  </si>
  <si>
    <t>公共卫生管理</t>
  </si>
  <si>
    <t>贵阳护理职业学院</t>
  </si>
  <si>
    <t>22116201001公共卫生工作员</t>
  </si>
  <si>
    <t>余庆县子营街道社区卫生服务中心</t>
  </si>
  <si>
    <t>522224199904204628</t>
  </si>
  <si>
    <t>5652456401606</t>
  </si>
  <si>
    <t>陈娟</t>
  </si>
  <si>
    <t>遵义医药高等专科学校</t>
  </si>
  <si>
    <t>522129199508093547</t>
  </si>
  <si>
    <t>5652456401509</t>
  </si>
  <si>
    <t>吴霞</t>
  </si>
  <si>
    <t>522127199602071544</t>
  </si>
  <si>
    <t>5352456402321</t>
  </si>
  <si>
    <t>李娜</t>
  </si>
  <si>
    <t>药学</t>
  </si>
  <si>
    <t>22116201101药剂工作员</t>
  </si>
  <si>
    <t>余庆县构皮滩中心卫生院</t>
  </si>
  <si>
    <t>522401199607284226</t>
  </si>
  <si>
    <t>5352456402216</t>
  </si>
  <si>
    <t>周晓兰</t>
  </si>
  <si>
    <t>贵州中医药大学</t>
  </si>
  <si>
    <t>522123199510194517</t>
  </si>
  <si>
    <t>5352456402310</t>
  </si>
  <si>
    <t>孙远清</t>
  </si>
  <si>
    <t>重庆广播电视大学</t>
  </si>
  <si>
    <t>522121199405304443</t>
  </si>
  <si>
    <t>5352456402403</t>
  </si>
  <si>
    <t>王美月</t>
  </si>
  <si>
    <t>遵义医学院</t>
  </si>
  <si>
    <t>13314435450</t>
  </si>
  <si>
    <t>522228199610063618</t>
  </si>
  <si>
    <t>5352456402104</t>
  </si>
  <si>
    <t>田超</t>
  </si>
  <si>
    <t>18311818544</t>
  </si>
  <si>
    <t>522129199308164021</t>
  </si>
  <si>
    <t>5352456402106</t>
  </si>
  <si>
    <t>张德华</t>
  </si>
  <si>
    <t>522224199408065040</t>
  </si>
  <si>
    <t>5352456402111</t>
  </si>
  <si>
    <t>王菊</t>
  </si>
  <si>
    <t>522623199508242847</t>
  </si>
  <si>
    <t>5252456401914</t>
  </si>
  <si>
    <t>龙菊</t>
  </si>
  <si>
    <t>临床医学</t>
  </si>
  <si>
    <t>遵义医科大学</t>
  </si>
  <si>
    <t>22116201201西医临床医生</t>
  </si>
  <si>
    <t>余庆县大乌江镇卫生院</t>
  </si>
  <si>
    <t>522129199407152528</t>
  </si>
  <si>
    <t>5252456402007</t>
  </si>
  <si>
    <t>王树琴</t>
  </si>
  <si>
    <t>522121199401221827</t>
  </si>
  <si>
    <t>5252456401912</t>
  </si>
  <si>
    <t>明中旭</t>
  </si>
  <si>
    <t>医学学士</t>
  </si>
  <si>
    <t>52212919981005352X</t>
  </si>
  <si>
    <t>5252456401902</t>
  </si>
  <si>
    <t>闫旭</t>
  </si>
  <si>
    <t>522225199309060814</t>
  </si>
  <si>
    <t>5252456402004</t>
  </si>
  <si>
    <t>马坤</t>
  </si>
  <si>
    <t>贵州医科大学</t>
  </si>
  <si>
    <t>18886353375</t>
  </si>
  <si>
    <t>522632199309027323</t>
  </si>
  <si>
    <t>5252456402008</t>
  </si>
  <si>
    <t>龙胜桃</t>
  </si>
  <si>
    <t>522225199402145724</t>
  </si>
  <si>
    <t>5252456401915</t>
  </si>
  <si>
    <t>张欢欢</t>
  </si>
  <si>
    <t>15185853413</t>
  </si>
  <si>
    <t>522627199310252623</t>
  </si>
  <si>
    <t>5252456402011</t>
  </si>
  <si>
    <t>罗小晶</t>
  </si>
  <si>
    <t>15085657823</t>
  </si>
  <si>
    <t>520111198912291246</t>
  </si>
  <si>
    <t>5452456401711</t>
  </si>
  <si>
    <t>周贤</t>
  </si>
  <si>
    <t>护理学</t>
  </si>
  <si>
    <t>国家开放大学</t>
  </si>
  <si>
    <t>22116201202护理人员</t>
  </si>
  <si>
    <t>522129199608022527</t>
  </si>
  <si>
    <t>5452456401710</t>
  </si>
  <si>
    <t>陈定宇</t>
  </si>
  <si>
    <t>522129199009214527</t>
  </si>
  <si>
    <t>5452456401728</t>
  </si>
  <si>
    <t>陈红</t>
  </si>
  <si>
    <t>522121199703101820</t>
  </si>
  <si>
    <t>5452456401701</t>
  </si>
  <si>
    <t>钟雨</t>
  </si>
  <si>
    <t>湖北医药学院</t>
  </si>
  <si>
    <t>522725199806163010</t>
  </si>
  <si>
    <t>5552456402704</t>
  </si>
  <si>
    <t>周富林</t>
  </si>
  <si>
    <t>医学影像技术</t>
  </si>
  <si>
    <t>山东第一医科大学</t>
  </si>
  <si>
    <t>22116201203影像工作人员</t>
  </si>
  <si>
    <t>522128200005235020</t>
  </si>
  <si>
    <t>5552456402710</t>
  </si>
  <si>
    <t>卢芯竹</t>
  </si>
  <si>
    <t>哈尔滨医科大学</t>
  </si>
  <si>
    <t>522129199705060015</t>
  </si>
  <si>
    <t>5552456402517</t>
  </si>
  <si>
    <t>潘飞</t>
  </si>
  <si>
    <t>贵州医科大学神奇民族医药学院</t>
  </si>
  <si>
    <t>522121198801147422</t>
  </si>
  <si>
    <t>5352456402302</t>
  </si>
  <si>
    <t>张维</t>
  </si>
  <si>
    <t>22116201301药剂工作员</t>
  </si>
  <si>
    <t>余庆县龙家镇卫生院</t>
  </si>
  <si>
    <t>522127199105196522</t>
  </si>
  <si>
    <t>5352456402314</t>
  </si>
  <si>
    <t>胡程程</t>
  </si>
  <si>
    <t>522129199905044546</t>
  </si>
  <si>
    <t>5352456402124</t>
  </si>
  <si>
    <t>徐慧玲</t>
  </si>
  <si>
    <t>522129199710243027</t>
  </si>
  <si>
    <t>5152456402813</t>
  </si>
  <si>
    <t>黄英</t>
  </si>
  <si>
    <t>中医学</t>
  </si>
  <si>
    <t>22116201401中医医生</t>
  </si>
  <si>
    <t>余庆县关兴镇卫生院</t>
  </si>
  <si>
    <t>522129199207111019</t>
  </si>
  <si>
    <t>5152456402811</t>
  </si>
  <si>
    <t>刘恩才</t>
  </si>
  <si>
    <t>522129199812123026</t>
  </si>
  <si>
    <t>5152456402804</t>
  </si>
  <si>
    <t>陈维</t>
  </si>
  <si>
    <t>52212919991114552X</t>
  </si>
  <si>
    <t>5552456402504</t>
  </si>
  <si>
    <t>杨秀俐</t>
  </si>
  <si>
    <t>医学检验技术</t>
  </si>
  <si>
    <t>22116201402检验人员</t>
  </si>
  <si>
    <t>522129199808145548</t>
  </si>
  <si>
    <t>5552456402512</t>
  </si>
  <si>
    <t>杨文燕</t>
  </si>
  <si>
    <t>522129199609294516</t>
  </si>
  <si>
    <t>5552456402505</t>
  </si>
  <si>
    <t>王运作</t>
  </si>
  <si>
    <t>18285210337</t>
  </si>
  <si>
    <t>522129199111245549</t>
  </si>
  <si>
    <t>5552456402607</t>
  </si>
  <si>
    <t>郭艳</t>
  </si>
  <si>
    <t>医学检验</t>
  </si>
  <si>
    <t>15208517018</t>
  </si>
  <si>
    <t>522129200007294514</t>
  </si>
  <si>
    <t>5352456402123</t>
  </si>
  <si>
    <t>罗实</t>
  </si>
  <si>
    <t>22116201403药剂工作员</t>
  </si>
  <si>
    <t>522129199502184544</t>
  </si>
  <si>
    <t>5352456402130</t>
  </si>
  <si>
    <t>黄菊</t>
  </si>
  <si>
    <t>52212919960721552X</t>
  </si>
  <si>
    <t>5352456402303</t>
  </si>
  <si>
    <t>胡孝容</t>
  </si>
  <si>
    <t>522129199906015026</t>
  </si>
  <si>
    <t>5252456401918</t>
  </si>
  <si>
    <t>张远飞</t>
  </si>
  <si>
    <t>22116201501西医临床医生</t>
  </si>
  <si>
    <t>余庆县敖溪中心卫生院</t>
  </si>
  <si>
    <t>18212109868</t>
  </si>
  <si>
    <t>522129200208290034</t>
  </si>
  <si>
    <t>5252456402005</t>
  </si>
  <si>
    <t>杨周</t>
  </si>
  <si>
    <t>18311660842</t>
  </si>
  <si>
    <t>52212920000628201X</t>
  </si>
  <si>
    <t>5252456401911</t>
  </si>
  <si>
    <t>胡小江</t>
  </si>
  <si>
    <t>522129199903163023</t>
  </si>
  <si>
    <t>5252456402012</t>
  </si>
  <si>
    <t>曾红梅</t>
  </si>
  <si>
    <t>522129200002061017</t>
  </si>
  <si>
    <t>5252456401916</t>
  </si>
  <si>
    <t>唐家辉</t>
  </si>
  <si>
    <t>襄阳职业技术学院</t>
  </si>
  <si>
    <t>522129199303014518</t>
  </si>
  <si>
    <t>5252456402010</t>
  </si>
  <si>
    <t>陈亮</t>
  </si>
  <si>
    <t>石家庄医学高等专科学校</t>
  </si>
  <si>
    <t>522129199406014537</t>
  </si>
  <si>
    <t>5252456401903</t>
  </si>
  <si>
    <t>彭胜洪</t>
  </si>
  <si>
    <t>13595523142</t>
  </si>
  <si>
    <t>522129199602135520</t>
  </si>
  <si>
    <t>5252456402014</t>
  </si>
  <si>
    <t>刘宇</t>
  </si>
  <si>
    <t>黔南民族医学高等专科学校</t>
  </si>
  <si>
    <t>18085296924</t>
  </si>
  <si>
    <t>522129199711045516</t>
  </si>
  <si>
    <t>5552456402606</t>
  </si>
  <si>
    <t>杨兵</t>
  </si>
  <si>
    <t>22116201502检验人员</t>
  </si>
  <si>
    <t>522129199509220018</t>
  </si>
  <si>
    <t>5552456402627</t>
  </si>
  <si>
    <t>杨启航</t>
  </si>
  <si>
    <t>522129199604085029</t>
  </si>
  <si>
    <t>5552456402522</t>
  </si>
  <si>
    <t>韦清梅</t>
  </si>
  <si>
    <t>522622199811013549</t>
  </si>
  <si>
    <t>5652456401614</t>
  </si>
  <si>
    <t>杨群</t>
  </si>
  <si>
    <t>预防医学</t>
  </si>
  <si>
    <t>22116200901公共卫生工作员</t>
  </si>
  <si>
    <t>余庆县疾病预防控制中心</t>
  </si>
  <si>
    <t>18212432846</t>
  </si>
  <si>
    <t>522601199902084826</t>
  </si>
  <si>
    <t>5652456401517</t>
  </si>
  <si>
    <t>顾春艳</t>
  </si>
  <si>
    <t>19990208</t>
  </si>
  <si>
    <t>食品卫生与营养学</t>
  </si>
  <si>
    <t>18744847862</t>
  </si>
  <si>
    <t>44160220007062226</t>
  </si>
  <si>
    <t>邹梦珩</t>
  </si>
  <si>
    <t>20000706</t>
  </si>
  <si>
    <t>2023-06-01</t>
  </si>
  <si>
    <t>169.3</t>
  </si>
  <si>
    <t>吴俊</t>
  </si>
  <si>
    <t>19970624</t>
  </si>
  <si>
    <t>2020-07-01</t>
  </si>
  <si>
    <t>162.2</t>
  </si>
  <si>
    <t>522129200004063526</t>
  </si>
  <si>
    <t>5652456401626</t>
  </si>
  <si>
    <t>黄青青</t>
  </si>
  <si>
    <t>20000406</t>
  </si>
  <si>
    <t>15185259096</t>
  </si>
  <si>
    <t>522225199710290827</t>
  </si>
  <si>
    <t>5652456401603</t>
  </si>
  <si>
    <t>张陈芬</t>
  </si>
  <si>
    <t>19971029</t>
  </si>
  <si>
    <t>18311881412</t>
  </si>
  <si>
    <t>赵相江</t>
  </si>
  <si>
    <t>19970415</t>
  </si>
  <si>
    <t>522124199611256429</t>
  </si>
  <si>
    <t>张恒</t>
  </si>
  <si>
    <t>2021-07-01</t>
  </si>
  <si>
    <t>52032920000128551X</t>
  </si>
  <si>
    <t>1152456400208</t>
  </si>
  <si>
    <t>付洋</t>
  </si>
  <si>
    <t>20000128</t>
  </si>
  <si>
    <t>动物药学</t>
  </si>
  <si>
    <t>天津农学院</t>
  </si>
  <si>
    <t>2023.6.14</t>
  </si>
  <si>
    <t>余庆县构皮滩镇农业服务中心</t>
  </si>
  <si>
    <t>522129199909113019</t>
  </si>
  <si>
    <t>1152456400101</t>
  </si>
  <si>
    <t>郑合</t>
  </si>
  <si>
    <t>19990911</t>
  </si>
  <si>
    <t>农学</t>
  </si>
  <si>
    <t>2023.07.01</t>
  </si>
  <si>
    <t>522129199901051028</t>
  </si>
  <si>
    <t>1152456400113</t>
  </si>
  <si>
    <t>肖露露</t>
  </si>
  <si>
    <t>19990105</t>
  </si>
  <si>
    <t>应用生物科学</t>
  </si>
  <si>
    <t>本表性别、出生日期由身份证号生成，毕业时间用6位数记录，按职位、名次升序排序。表中有函数，可在表中插入相应行数，打印时请自行设置行高列宽。</t>
  </si>
  <si>
    <t>余庆县2025年公开招聘事业单位工作人员面试考生名单及考场分配</t>
  </si>
  <si>
    <t>考试类别</t>
  </si>
  <si>
    <t>李儒琳</t>
  </si>
  <si>
    <t>22113000101工作员</t>
  </si>
  <si>
    <t>0001余庆县子营街道党务政务服务中心</t>
  </si>
  <si>
    <t>A类</t>
  </si>
  <si>
    <t>胡显飘</t>
  </si>
  <si>
    <t>朱栩辉</t>
  </si>
  <si>
    <t>秦浩杰</t>
  </si>
  <si>
    <t>22113000201工作员</t>
  </si>
  <si>
    <t>0002余庆县子营街道综合执法队</t>
  </si>
  <si>
    <t>陈红羽</t>
  </si>
  <si>
    <t>蔡周丽</t>
  </si>
  <si>
    <t>吴卓</t>
  </si>
  <si>
    <t>22113000202工作员</t>
  </si>
  <si>
    <t>匡文滨</t>
  </si>
  <si>
    <t>王凤仪</t>
  </si>
  <si>
    <t>杨才艳</t>
  </si>
  <si>
    <t>22113000301工作员</t>
  </si>
  <si>
    <t>0003余庆县花山苗族乡农业农村综合服务中心</t>
  </si>
  <si>
    <t>刘桂芳</t>
  </si>
  <si>
    <t>张琪</t>
  </si>
  <si>
    <t>肖盼盼</t>
  </si>
  <si>
    <t>22113000401工作员</t>
  </si>
  <si>
    <t>0004余庆县花山苗族乡综合执法队</t>
  </si>
  <si>
    <t>唐秋艳</t>
  </si>
  <si>
    <t>张欢</t>
  </si>
  <si>
    <t>陈瀚清</t>
  </si>
  <si>
    <t>22113000501工作员</t>
  </si>
  <si>
    <t>0005余庆县龙溪镇村镇建设综合服务中心</t>
  </si>
  <si>
    <t>李小龙</t>
  </si>
  <si>
    <t>强田田</t>
  </si>
  <si>
    <t>李永飞</t>
  </si>
  <si>
    <t>22113000502工作员</t>
  </si>
  <si>
    <t>王红懿</t>
  </si>
  <si>
    <t>庞颖</t>
  </si>
  <si>
    <t>张蕊</t>
  </si>
  <si>
    <t>22113000601工作员</t>
  </si>
  <si>
    <t>0006余庆县龙溪镇综合执法队</t>
  </si>
  <si>
    <t>喻阳茂</t>
  </si>
  <si>
    <t>孙慧</t>
  </si>
  <si>
    <t>朱夜星</t>
  </si>
  <si>
    <t>熊娜娜</t>
  </si>
  <si>
    <t>孙学勤</t>
  </si>
  <si>
    <t>黄颜</t>
  </si>
  <si>
    <t>22113000701工作员</t>
  </si>
  <si>
    <t>0007余庆县大乌江镇党务政务服务中心</t>
  </si>
  <si>
    <t>杨亮红</t>
  </si>
  <si>
    <t>尹怡</t>
  </si>
  <si>
    <t>梁鹏</t>
  </si>
  <si>
    <t>22113000702工作员</t>
  </si>
  <si>
    <t>王灵灵</t>
  </si>
  <si>
    <t>毛李根</t>
  </si>
  <si>
    <t>彭启梅</t>
  </si>
  <si>
    <t>饶茂琪</t>
  </si>
  <si>
    <t>李浩玉</t>
  </si>
  <si>
    <t>吴小春</t>
  </si>
  <si>
    <t>22113000801工作员</t>
  </si>
  <si>
    <t>0008余庆县大乌江镇农业农村综合服务中心</t>
  </si>
  <si>
    <t>谭颜</t>
  </si>
  <si>
    <t>杨桃</t>
  </si>
  <si>
    <t>张泽清</t>
  </si>
  <si>
    <t>22113000802工作员</t>
  </si>
  <si>
    <t>余畅</t>
  </si>
  <si>
    <t>徐毅</t>
  </si>
  <si>
    <t>罗杰</t>
  </si>
  <si>
    <t>22113000803工作员</t>
  </si>
  <si>
    <t>向余</t>
  </si>
  <si>
    <t>罗进</t>
  </si>
  <si>
    <t>李奉宪</t>
  </si>
  <si>
    <t>22113000804工作员</t>
  </si>
  <si>
    <t>胡昌涛</t>
  </si>
  <si>
    <t>罗奎</t>
  </si>
  <si>
    <t>22113000901工作员</t>
  </si>
  <si>
    <t>0009余庆县大乌江镇综合执法队</t>
  </si>
  <si>
    <t>谭新鸣</t>
  </si>
  <si>
    <t>蒋垒</t>
  </si>
  <si>
    <t>林雨</t>
  </si>
  <si>
    <t>22113001001工作员</t>
  </si>
  <si>
    <t>0010余庆县构皮滩镇党务政务服务中心</t>
  </si>
  <si>
    <t>杨惠玲</t>
  </si>
  <si>
    <t>刘雅雪</t>
  </si>
  <si>
    <t>刘雨婷</t>
  </si>
  <si>
    <t>22113001101工作员</t>
  </si>
  <si>
    <t>0011余庆县构皮滩镇村镇建设综合服务中心</t>
  </si>
  <si>
    <t>陈俊竹</t>
  </si>
  <si>
    <t>贾浩东</t>
  </si>
  <si>
    <t>陆航丽</t>
  </si>
  <si>
    <t>22113001201工作员</t>
  </si>
  <si>
    <t>0012余庆县构皮滩镇农业农村综合服务中心</t>
  </si>
  <si>
    <t>张楠艳</t>
  </si>
  <si>
    <t>张潮洋</t>
  </si>
  <si>
    <t>朱祖德</t>
  </si>
  <si>
    <t>22113001301工作员</t>
  </si>
  <si>
    <t>0013余庆县构皮滩镇综合执法队</t>
  </si>
  <si>
    <t>游昌顺</t>
  </si>
  <si>
    <t>翟红映</t>
  </si>
  <si>
    <t>肖捷真</t>
  </si>
  <si>
    <t>丁怀军</t>
  </si>
  <si>
    <t>王杰</t>
  </si>
  <si>
    <t>王家伦</t>
  </si>
  <si>
    <t>郭清静</t>
  </si>
  <si>
    <t>吴锐</t>
  </si>
  <si>
    <t>冯芳</t>
  </si>
  <si>
    <t>22113001401工作员</t>
  </si>
  <si>
    <t>0014余庆县敖溪镇农业农村综合服务中心</t>
  </si>
  <si>
    <t>高宇哲</t>
  </si>
  <si>
    <t>曾玲</t>
  </si>
  <si>
    <t>雷震声</t>
  </si>
  <si>
    <t>22113001402工作员</t>
  </si>
  <si>
    <t>刘存青</t>
  </si>
  <si>
    <t>宋佳佳</t>
  </si>
  <si>
    <t>李超</t>
  </si>
  <si>
    <t>梁新意</t>
  </si>
  <si>
    <t>穆泳宏</t>
  </si>
  <si>
    <t>李向敬</t>
  </si>
  <si>
    <t>22113001501工作员</t>
  </si>
  <si>
    <t>0015余庆县敖溪镇综合执法队</t>
  </si>
  <si>
    <t>杨丹</t>
  </si>
  <si>
    <t>周琴</t>
  </si>
  <si>
    <t>石奎</t>
  </si>
  <si>
    <t>22113001601工作员</t>
  </si>
  <si>
    <t>0016余庆县龙家镇党务政务服务中心</t>
  </si>
  <si>
    <t>张旭松</t>
  </si>
  <si>
    <t>安宇杰</t>
  </si>
  <si>
    <t>周雅洁</t>
  </si>
  <si>
    <t>22113001701工作员</t>
  </si>
  <si>
    <t>0017余庆县龙家镇农业农村综合服务中心</t>
  </si>
  <si>
    <t>孟镍</t>
  </si>
  <si>
    <t>朱国蓉</t>
  </si>
  <si>
    <t>杨雄</t>
  </si>
  <si>
    <t>22113001702工作员</t>
  </si>
  <si>
    <t>孙蔚</t>
  </si>
  <si>
    <t>文田</t>
  </si>
  <si>
    <t>22113001801工作员</t>
  </si>
  <si>
    <t>0018余庆县龙家镇综合执法队</t>
  </si>
  <si>
    <t>赵弦峰</t>
  </si>
  <si>
    <t>22113001901工作员</t>
  </si>
  <si>
    <t>0019余庆县松烟镇村镇建设服务中心</t>
  </si>
  <si>
    <t>曾力姣</t>
  </si>
  <si>
    <t>杨号</t>
  </si>
  <si>
    <t>22113002001工作员</t>
  </si>
  <si>
    <t>0020余庆县松烟镇农业农村综合服务中心</t>
  </si>
  <si>
    <t>马伟东</t>
  </si>
  <si>
    <t>倪松</t>
  </si>
  <si>
    <t>王辽</t>
  </si>
  <si>
    <t>22113002101工作员</t>
  </si>
  <si>
    <t>0021余庆县关兴镇党务政务服务中心</t>
  </si>
  <si>
    <t>葛茂旭</t>
  </si>
  <si>
    <t>安黎</t>
  </si>
  <si>
    <t>雷灵杰</t>
  </si>
  <si>
    <t>徐珂</t>
  </si>
  <si>
    <t>邹胜余</t>
  </si>
  <si>
    <t>杨旭</t>
  </si>
  <si>
    <t>22113002201工作员</t>
  </si>
  <si>
    <t>0022余庆县关兴镇农业农村综合服务中心</t>
  </si>
  <si>
    <t>毛诗佳</t>
  </si>
  <si>
    <t>周宁</t>
  </si>
  <si>
    <t>顾莉娅</t>
  </si>
  <si>
    <t>22113002301工作员</t>
  </si>
  <si>
    <t>0023余庆县关兴镇综合执法队</t>
  </si>
  <si>
    <t>钟海玉</t>
  </si>
  <si>
    <t>周耀民</t>
  </si>
  <si>
    <t>任佳佳</t>
  </si>
  <si>
    <t>李旭</t>
  </si>
  <si>
    <t>罗前永</t>
  </si>
  <si>
    <t>任依琳</t>
  </si>
  <si>
    <t>22113002401工作员</t>
  </si>
  <si>
    <t>0024余庆县图书馆</t>
  </si>
  <si>
    <t>曾利</t>
  </si>
  <si>
    <t>张露露</t>
  </si>
  <si>
    <t>郑贵东</t>
  </si>
  <si>
    <t>22113002501工作员</t>
  </si>
  <si>
    <t>0025余庆县基层财政服务中心</t>
  </si>
  <si>
    <t>陈明静</t>
  </si>
  <si>
    <t>孙雪竞</t>
  </si>
  <si>
    <t>罗丹</t>
  </si>
  <si>
    <t>吴琼</t>
  </si>
  <si>
    <t>付贤烨</t>
  </si>
  <si>
    <t>任书慧</t>
  </si>
  <si>
    <t>22113002502工作员</t>
  </si>
  <si>
    <t>罗祥</t>
  </si>
  <si>
    <t>戴骁宇</t>
  </si>
  <si>
    <t>刘津好</t>
  </si>
  <si>
    <t>22113002601工作员</t>
  </si>
  <si>
    <t>0026余庆县交通建设服务中心</t>
  </si>
  <si>
    <t>杨小龙</t>
  </si>
  <si>
    <t>余航</t>
  </si>
  <si>
    <t>林文程</t>
  </si>
  <si>
    <t>唐超</t>
  </si>
  <si>
    <t>秦礼堂</t>
  </si>
  <si>
    <t>朱媛</t>
  </si>
  <si>
    <t>22113002701工作员</t>
  </si>
  <si>
    <t>0027余庆县交通运输综合行政执法大队</t>
  </si>
  <si>
    <t>冯晓</t>
  </si>
  <si>
    <t>李杨</t>
  </si>
  <si>
    <t>何佳劲</t>
  </si>
  <si>
    <t>22113002801工作员</t>
  </si>
  <si>
    <t>0028余庆县建筑服务中心</t>
  </si>
  <si>
    <t>余磊</t>
  </si>
  <si>
    <t>聂志威</t>
  </si>
  <si>
    <t>任凌熠</t>
  </si>
  <si>
    <t>22113002901工作员</t>
  </si>
  <si>
    <t>0029余庆县融媒体中心</t>
  </si>
  <si>
    <t>王静渝</t>
  </si>
  <si>
    <t>郑兴艳</t>
  </si>
  <si>
    <t>张文阳</t>
  </si>
  <si>
    <t>管雯雯</t>
  </si>
  <si>
    <t>肖  多</t>
  </si>
  <si>
    <t>任前军</t>
  </si>
  <si>
    <t>22113003001工作员</t>
  </si>
  <si>
    <t>0030余庆县疾病预防控制中心</t>
  </si>
  <si>
    <t>张平伟</t>
  </si>
  <si>
    <t>谢昌桃</t>
  </si>
  <si>
    <t>陈云</t>
  </si>
  <si>
    <t>梁青青</t>
  </si>
  <si>
    <t>余洪怡</t>
  </si>
  <si>
    <t>22113003101会计人员</t>
  </si>
  <si>
    <t>0031余庆县构皮滩中心卫生院</t>
  </si>
  <si>
    <t>兰清评</t>
  </si>
  <si>
    <t>冷佳虹</t>
  </si>
  <si>
    <t>葛金涵</t>
  </si>
  <si>
    <t>22113003201会计人员</t>
  </si>
  <si>
    <t>0032余庆县大乌江镇卫生院</t>
  </si>
  <si>
    <t>毛婷婷</t>
  </si>
  <si>
    <t>范洁</t>
  </si>
  <si>
    <t>郑启新</t>
  </si>
  <si>
    <t>22113003603会计人员</t>
  </si>
  <si>
    <t>0036余庆县关兴镇卫生院</t>
  </si>
  <si>
    <t>李睿</t>
  </si>
  <si>
    <t>陈晓蝶</t>
  </si>
  <si>
    <t>郑杭义</t>
  </si>
  <si>
    <t>卢珊</t>
  </si>
  <si>
    <t>22113003801语文教师</t>
  </si>
  <si>
    <t>0038余庆中学</t>
  </si>
  <si>
    <t>D类</t>
  </si>
  <si>
    <t>安明星</t>
  </si>
  <si>
    <t>何明霞</t>
  </si>
  <si>
    <t>娄馨艺</t>
  </si>
  <si>
    <t>22113003802数学教师</t>
  </si>
  <si>
    <t>陈益</t>
  </si>
  <si>
    <t>朱江龙</t>
  </si>
  <si>
    <t>张澳斯</t>
  </si>
  <si>
    <t>22113003803英语教师</t>
  </si>
  <si>
    <t>潘婷</t>
  </si>
  <si>
    <t>王开坪</t>
  </si>
  <si>
    <t>罗娜</t>
  </si>
  <si>
    <t>漆双玲</t>
  </si>
  <si>
    <t>22113003804化学教师</t>
  </si>
  <si>
    <t>侯倩</t>
  </si>
  <si>
    <t>李兰兰</t>
  </si>
  <si>
    <t>王志敏</t>
  </si>
  <si>
    <t>22113003805地理教师</t>
  </si>
  <si>
    <t>王燕</t>
  </si>
  <si>
    <t>邓小青</t>
  </si>
  <si>
    <t>唐欢</t>
  </si>
  <si>
    <t>22113003901数学教师</t>
  </si>
  <si>
    <t>0039余庆县他山中学</t>
  </si>
  <si>
    <t>刘言</t>
  </si>
  <si>
    <t>安鑫</t>
  </si>
  <si>
    <t>周艳阳</t>
  </si>
  <si>
    <t>22113003902物理老师</t>
  </si>
  <si>
    <t>彭安莉</t>
  </si>
  <si>
    <t>秦仁洪</t>
  </si>
  <si>
    <t>田雨</t>
  </si>
  <si>
    <t>22113004001语文教师</t>
  </si>
  <si>
    <t>0040余庆县龙溪中学</t>
  </si>
  <si>
    <t>陈文红</t>
  </si>
  <si>
    <t>罗彩莉</t>
  </si>
  <si>
    <t>许玉</t>
  </si>
  <si>
    <t>22113004002英语教师</t>
  </si>
  <si>
    <t>向晓羽</t>
  </si>
  <si>
    <t>冉光近</t>
  </si>
  <si>
    <t>赖文丹</t>
  </si>
  <si>
    <t>22113004003生物教师</t>
  </si>
  <si>
    <t>王诗雨</t>
  </si>
  <si>
    <t>王凤会</t>
  </si>
  <si>
    <t>张怡</t>
  </si>
  <si>
    <t>22113004101语文教师</t>
  </si>
  <si>
    <t>0041余庆县凉风中学</t>
  </si>
  <si>
    <t>王婷</t>
  </si>
  <si>
    <t>杨淼</t>
  </si>
  <si>
    <t>严青月</t>
  </si>
  <si>
    <t>22113004102化学教师</t>
  </si>
  <si>
    <t>毛芳</t>
  </si>
  <si>
    <t>金梦</t>
  </si>
  <si>
    <t>邱千祝</t>
  </si>
  <si>
    <t>22113004201物理教师</t>
  </si>
  <si>
    <t>0042余庆县大乌江中学</t>
  </si>
  <si>
    <t>姚维</t>
  </si>
  <si>
    <t>王浪</t>
  </si>
  <si>
    <t>徐丹丹</t>
  </si>
  <si>
    <t>22113004301数学教师</t>
  </si>
  <si>
    <t>0043余庆县新场小学</t>
  </si>
  <si>
    <t>文语</t>
  </si>
  <si>
    <t>唐英杰</t>
  </si>
  <si>
    <t>吴玉</t>
  </si>
  <si>
    <t>22113004401科学教师</t>
  </si>
  <si>
    <t>0044余庆县龙家小学</t>
  </si>
  <si>
    <t>赖月梅</t>
  </si>
  <si>
    <t>雷舒宇</t>
  </si>
  <si>
    <t>丁倩</t>
  </si>
  <si>
    <t>22113004501特殊教育教师</t>
  </si>
  <si>
    <t>0045余庆县特殊教育学校</t>
  </si>
  <si>
    <t>吴明爽</t>
  </si>
  <si>
    <t>秦小杰</t>
  </si>
  <si>
    <t>谢文</t>
  </si>
  <si>
    <t>22113003102临床医师</t>
  </si>
  <si>
    <t>E类</t>
  </si>
  <si>
    <t>刘金镁</t>
  </si>
  <si>
    <t>李泳松</t>
  </si>
  <si>
    <t>曾大财</t>
  </si>
  <si>
    <t>22113003103麻醉医学</t>
  </si>
  <si>
    <t>舒雨铃</t>
  </si>
  <si>
    <t>田得雨</t>
  </si>
  <si>
    <t>李金安</t>
  </si>
  <si>
    <t>22113003104医学影像医师</t>
  </si>
  <si>
    <t>孙永利</t>
  </si>
  <si>
    <t>22113003202中医临床医师</t>
  </si>
  <si>
    <t>郎萍</t>
  </si>
  <si>
    <t>张广鑫</t>
  </si>
  <si>
    <t>陈虹宇</t>
  </si>
  <si>
    <t>田甜</t>
  </si>
  <si>
    <t>袁玉恒</t>
  </si>
  <si>
    <t>田俊</t>
  </si>
  <si>
    <t>22113003203药剂人员</t>
  </si>
  <si>
    <t>杨莲莲</t>
  </si>
  <si>
    <t>张昕</t>
  </si>
  <si>
    <t>肖庆兰</t>
  </si>
  <si>
    <t>22113003204中西医临床医师</t>
  </si>
  <si>
    <t>李进</t>
  </si>
  <si>
    <t>祝鑫</t>
  </si>
  <si>
    <t>吴谢飞</t>
  </si>
  <si>
    <t>22113003301公共卫生人员</t>
  </si>
  <si>
    <t>0033余庆县敖溪中心卫生院</t>
  </si>
  <si>
    <t>姚丽丽</t>
  </si>
  <si>
    <t>吴慧玲</t>
  </si>
  <si>
    <t>冯得仙</t>
  </si>
  <si>
    <t>22113003302麻醉医师</t>
  </si>
  <si>
    <t>赵明延</t>
  </si>
  <si>
    <t>付维倩</t>
  </si>
  <si>
    <t>李涛</t>
  </si>
  <si>
    <t>22113003401医学检验人员</t>
  </si>
  <si>
    <t>0034余庆县龙家镇卫生院</t>
  </si>
  <si>
    <t>赵丽丽</t>
  </si>
  <si>
    <t>毛敖玲</t>
  </si>
  <si>
    <t>任长霞</t>
  </si>
  <si>
    <t>22113003501中西医临床医师</t>
  </si>
  <si>
    <t>0035余庆县松烟中心卫生院</t>
  </si>
  <si>
    <t>李承灏</t>
  </si>
  <si>
    <t>付远婷</t>
  </si>
  <si>
    <t>沈大明</t>
  </si>
  <si>
    <t>22113003601中西医临床医师</t>
  </si>
  <si>
    <t>罗浪</t>
  </si>
  <si>
    <t>赖然</t>
  </si>
  <si>
    <t>李云</t>
  </si>
  <si>
    <t>22113003602医学检验人员</t>
  </si>
  <si>
    <t>陈震</t>
  </si>
  <si>
    <t>费红丽</t>
  </si>
  <si>
    <t>韦会黠</t>
  </si>
  <si>
    <t>22113003701口腔医师</t>
  </si>
  <si>
    <t>0037余庆县人民医院</t>
  </si>
  <si>
    <t>文俊杰</t>
  </si>
  <si>
    <t>徐倩</t>
  </si>
  <si>
    <t>张园警</t>
  </si>
  <si>
    <t>22113003702临床医师</t>
  </si>
  <si>
    <t>胡云贵</t>
  </si>
  <si>
    <t>孟飞</t>
  </si>
  <si>
    <t>任维</t>
  </si>
  <si>
    <t>22113003706中药师</t>
  </si>
  <si>
    <t>高兰英</t>
  </si>
  <si>
    <t>史录洲</t>
  </si>
  <si>
    <t>詹陈</t>
  </si>
  <si>
    <t>22113003903校医</t>
  </si>
  <si>
    <t>陈隆玉</t>
  </si>
  <si>
    <t>郑佰金</t>
  </si>
  <si>
    <t>1152214402607</t>
  </si>
  <si>
    <t>1152214401305</t>
  </si>
  <si>
    <t>1152214400113</t>
  </si>
  <si>
    <t>1152214401216</t>
  </si>
  <si>
    <t>1152214402904</t>
  </si>
  <si>
    <t>1152214403005</t>
  </si>
  <si>
    <t>1552214401207</t>
  </si>
  <si>
    <t>1152214402404</t>
  </si>
  <si>
    <t>1152214401714</t>
  </si>
  <si>
    <t>1152214400424</t>
  </si>
  <si>
    <t>1152214401122</t>
  </si>
  <si>
    <t>1152214402209</t>
  </si>
  <si>
    <t>1152214400329</t>
  </si>
  <si>
    <t>1152214401506</t>
  </si>
  <si>
    <t>1152214403311</t>
  </si>
  <si>
    <t>1152214402811</t>
  </si>
  <si>
    <t>1152214401905</t>
  </si>
  <si>
    <t>1152214400819</t>
  </si>
  <si>
    <t>1152214400904</t>
  </si>
  <si>
    <t>1152214400708</t>
  </si>
  <si>
    <t>1152214400725</t>
  </si>
  <si>
    <t>1152214401827</t>
  </si>
  <si>
    <t>1152214402711</t>
  </si>
  <si>
    <t>1152214401303</t>
  </si>
  <si>
    <t>1152214402202</t>
  </si>
  <si>
    <t>1152214401312</t>
  </si>
  <si>
    <t>1152214402519</t>
  </si>
  <si>
    <t>1152214403302</t>
  </si>
  <si>
    <t>1152214400618</t>
  </si>
  <si>
    <t>1152214401320</t>
  </si>
  <si>
    <t>1152214403227</t>
  </si>
  <si>
    <t>1152214401710</t>
  </si>
  <si>
    <t>1152214402027</t>
  </si>
  <si>
    <t>1152214402923</t>
  </si>
  <si>
    <t>1152214400530</t>
  </si>
  <si>
    <t>1152214403027</t>
  </si>
  <si>
    <t>1152214402217</t>
  </si>
  <si>
    <t>1152214403220</t>
  </si>
  <si>
    <t>1152214402119</t>
  </si>
  <si>
    <t>1152214402818</t>
  </si>
  <si>
    <t>1152214400112</t>
  </si>
  <si>
    <t>1152214402703</t>
  </si>
  <si>
    <t>1152214401228</t>
  </si>
  <si>
    <t>1152214402730</t>
  </si>
  <si>
    <t>1152214400511</t>
  </si>
  <si>
    <t>1152214402804</t>
  </si>
  <si>
    <t>1152214401925</t>
  </si>
  <si>
    <t>1152214402423</t>
  </si>
  <si>
    <t>1152214403003</t>
  </si>
  <si>
    <t>1152214401412</t>
  </si>
  <si>
    <t>1152214402529</t>
  </si>
  <si>
    <t>1152214501821</t>
  </si>
  <si>
    <t>1152214503304</t>
  </si>
  <si>
    <t>1152214500228</t>
  </si>
  <si>
    <t>1152214500623</t>
  </si>
  <si>
    <t>1152214503324</t>
  </si>
  <si>
    <t>1152214501430</t>
  </si>
  <si>
    <t>1152214501827</t>
  </si>
  <si>
    <t>1152214503020</t>
  </si>
  <si>
    <t>1152214501022</t>
  </si>
  <si>
    <t>1152214501223</t>
  </si>
  <si>
    <t>1152214500828</t>
  </si>
  <si>
    <t>1152214502929</t>
  </si>
  <si>
    <t>1152214502808</t>
  </si>
  <si>
    <t>1152214500102</t>
  </si>
  <si>
    <t>1152214501810</t>
  </si>
  <si>
    <t>1152214502021</t>
  </si>
  <si>
    <t>1152214502013</t>
  </si>
  <si>
    <t>1152214503424</t>
  </si>
  <si>
    <t>1152214504005</t>
  </si>
  <si>
    <t>1152214502023</t>
  </si>
  <si>
    <t>1152214503830</t>
  </si>
  <si>
    <t>1152214502014</t>
  </si>
  <si>
    <t>1152214502815</t>
  </si>
  <si>
    <t>1152214500407</t>
  </si>
  <si>
    <t>1152214501926</t>
  </si>
  <si>
    <t>1152214501609</t>
  </si>
  <si>
    <t>1152214503624</t>
  </si>
  <si>
    <t>1152214501622</t>
  </si>
  <si>
    <t>1152214501808</t>
  </si>
  <si>
    <t>1152214501724</t>
  </si>
  <si>
    <t>1152214501322</t>
  </si>
  <si>
    <t>1152214503603</t>
  </si>
  <si>
    <t>1152214502024</t>
  </si>
  <si>
    <t>1152214501412</t>
  </si>
  <si>
    <t>1152214501820</t>
  </si>
  <si>
    <t>1152214502309</t>
  </si>
  <si>
    <t>1152214504012</t>
  </si>
  <si>
    <t>1152214502422</t>
  </si>
  <si>
    <t>1152214502516</t>
  </si>
  <si>
    <t>1152214502314</t>
  </si>
  <si>
    <t>1152214501428</t>
  </si>
  <si>
    <t>1152214500618</t>
  </si>
  <si>
    <t>1152214503006</t>
  </si>
  <si>
    <t>1152214502122</t>
  </si>
  <si>
    <t>1152214501520</t>
  </si>
  <si>
    <t>1152214503518</t>
  </si>
  <si>
    <t>1152214502204</t>
  </si>
  <si>
    <t>1152214501116</t>
  </si>
  <si>
    <t>1152214500526</t>
  </si>
  <si>
    <t>1152214502409</t>
  </si>
  <si>
    <t>1152214502918</t>
  </si>
  <si>
    <t>1152214502904</t>
  </si>
  <si>
    <t>1152214503620</t>
  </si>
  <si>
    <t>1152214503415</t>
  </si>
  <si>
    <t>1152214502229</t>
  </si>
  <si>
    <t>1152214503228</t>
  </si>
  <si>
    <t>1152214503920</t>
  </si>
  <si>
    <t>1152214503925</t>
  </si>
  <si>
    <t>1152214502621</t>
  </si>
  <si>
    <t>1152214500607</t>
  </si>
  <si>
    <t>1152214501408</t>
  </si>
  <si>
    <t>1152214502829</t>
  </si>
  <si>
    <t>1152214500605</t>
  </si>
  <si>
    <t>1152214502401</t>
  </si>
  <si>
    <t>1152214501230</t>
  </si>
  <si>
    <t>1152214503807</t>
  </si>
  <si>
    <t>1152214501115</t>
  </si>
  <si>
    <t>1152214502607</t>
  </si>
  <si>
    <t>1152214501707</t>
  </si>
  <si>
    <t>1152214503613</t>
  </si>
  <si>
    <t>1152214503226</t>
  </si>
  <si>
    <t>1152214501729</t>
  </si>
  <si>
    <t>1152214502927</t>
  </si>
  <si>
    <t>1152214503013</t>
  </si>
  <si>
    <t>1152214501108</t>
  </si>
  <si>
    <t>1152214500202</t>
  </si>
  <si>
    <t>1152214501918</t>
  </si>
  <si>
    <t>1152214501217</t>
  </si>
  <si>
    <t>1152214501024</t>
  </si>
  <si>
    <t>1152214504014</t>
  </si>
  <si>
    <t>1152214500220</t>
  </si>
  <si>
    <t>1152214503026</t>
  </si>
  <si>
    <t>1152214503429</t>
  </si>
  <si>
    <t>1152214502020</t>
  </si>
  <si>
    <t>1152214501220</t>
  </si>
  <si>
    <t>1152214503212</t>
  </si>
  <si>
    <t>1152214500114</t>
  </si>
  <si>
    <t>1152214503522</t>
  </si>
  <si>
    <t>1152214500212</t>
  </si>
  <si>
    <t>1152214503018</t>
  </si>
  <si>
    <t>1152214502620</t>
  </si>
  <si>
    <t>1152214500221</t>
  </si>
  <si>
    <t>1152214500824</t>
  </si>
  <si>
    <t>5252214601524</t>
  </si>
  <si>
    <t>5252214601425</t>
  </si>
  <si>
    <t>5252214601505</t>
  </si>
  <si>
    <t>5252214601522</t>
  </si>
  <si>
    <t>5252214601514</t>
  </si>
  <si>
    <t>5252214601409</t>
  </si>
  <si>
    <t>5252214601404</t>
  </si>
  <si>
    <t>1152214503630</t>
  </si>
  <si>
    <t>1152214502403</t>
  </si>
  <si>
    <t>1152214502723</t>
  </si>
  <si>
    <t>5152214601221</t>
  </si>
  <si>
    <t>5152214601215</t>
  </si>
  <si>
    <t>5152214601220</t>
  </si>
  <si>
    <t>5152214601303</t>
  </si>
  <si>
    <t>5152214601228</t>
  </si>
  <si>
    <t>5152214601212</t>
  </si>
  <si>
    <t>5352214601921</t>
  </si>
  <si>
    <t>5352214601725</t>
  </si>
  <si>
    <t>5352214601806</t>
  </si>
  <si>
    <t>5152214601204</t>
  </si>
  <si>
    <t>5152214601223</t>
  </si>
  <si>
    <t>5152214601202</t>
  </si>
  <si>
    <t>5652214603705</t>
  </si>
  <si>
    <t>5652214603426</t>
  </si>
  <si>
    <t>5652214603623</t>
  </si>
  <si>
    <t>5252214601613</t>
  </si>
  <si>
    <t>5252214601614</t>
  </si>
  <si>
    <t>5252214601612</t>
  </si>
  <si>
    <t>5552214603129</t>
  </si>
  <si>
    <t>5552214603013</t>
  </si>
  <si>
    <t>5552214602627</t>
  </si>
  <si>
    <t>5152214601224</t>
  </si>
  <si>
    <t>5152214601304</t>
  </si>
  <si>
    <t>5152214601301</t>
  </si>
  <si>
    <t>5152214601205</t>
  </si>
  <si>
    <t>5152214601222</t>
  </si>
  <si>
    <t>5152214601302</t>
  </si>
  <si>
    <t>5552214602521</t>
  </si>
  <si>
    <t>5552214602526</t>
  </si>
  <si>
    <t>5552214603006</t>
  </si>
  <si>
    <t>1152214501214</t>
  </si>
  <si>
    <t>1152214502702</t>
  </si>
  <si>
    <t>1152214503902</t>
  </si>
  <si>
    <t>1152214503917</t>
  </si>
  <si>
    <t>5252214601418</t>
  </si>
  <si>
    <t>5252214601504</t>
  </si>
  <si>
    <t>5252214601530</t>
  </si>
  <si>
    <t>5252214601502</t>
  </si>
  <si>
    <t>5252214601402</t>
  </si>
  <si>
    <t>5252214601501</t>
  </si>
  <si>
    <t>5352214601706</t>
  </si>
  <si>
    <t>5352214602008</t>
  </si>
  <si>
    <t>5352214601908</t>
  </si>
  <si>
    <t>4252214601102</t>
  </si>
  <si>
    <t>4252214600502</t>
  </si>
  <si>
    <t>4252214600629</t>
  </si>
  <si>
    <t>4252214600511</t>
  </si>
  <si>
    <t>4252214601015</t>
  </si>
  <si>
    <t>4252214600719</t>
  </si>
  <si>
    <t>5252214601412</t>
  </si>
  <si>
    <t>5252214601518</t>
  </si>
  <si>
    <t>5252214601617</t>
  </si>
  <si>
    <t>4252214600901</t>
  </si>
  <si>
    <t>4252214600628</t>
  </si>
  <si>
    <t>4252214600610</t>
  </si>
  <si>
    <t>4252214600613</t>
  </si>
  <si>
    <t>4252214600625</t>
  </si>
  <si>
    <t>4252214600516</t>
  </si>
  <si>
    <t>4252214600810</t>
  </si>
  <si>
    <t>4252214600905</t>
  </si>
  <si>
    <t>4252214600826</t>
  </si>
  <si>
    <t>4252214600327</t>
  </si>
  <si>
    <t>4252214600317</t>
  </si>
  <si>
    <t>4252214600523</t>
  </si>
  <si>
    <t>4252214600313</t>
  </si>
  <si>
    <t>4252214600308</t>
  </si>
  <si>
    <t>4252214600512</t>
  </si>
  <si>
    <t>4252214601107</t>
  </si>
  <si>
    <t>4252214600521</t>
  </si>
  <si>
    <t>4252214600410</t>
  </si>
  <si>
    <t>4152214600203</t>
  </si>
  <si>
    <t>4152214600108</t>
  </si>
  <si>
    <t>4152214600124</t>
  </si>
  <si>
    <t>4152214600116</t>
  </si>
  <si>
    <t>4152214600110</t>
  </si>
  <si>
    <t>4152214600129</t>
  </si>
  <si>
    <t>4152214600213</t>
  </si>
  <si>
    <t>4152214600211</t>
  </si>
  <si>
    <t>4152214600205</t>
  </si>
  <si>
    <t>研究生</t>
  </si>
  <si>
    <t>哲学博士</t>
  </si>
  <si>
    <t>哲学</t>
  </si>
  <si>
    <t>经济学博士</t>
  </si>
  <si>
    <t>不合格</t>
  </si>
  <si>
    <t>经济学</t>
  </si>
  <si>
    <t>法学博士</t>
  </si>
  <si>
    <t>法学</t>
  </si>
  <si>
    <t>中专</t>
  </si>
  <si>
    <t>教育学博士</t>
  </si>
  <si>
    <t>教育学</t>
  </si>
  <si>
    <t>高中</t>
  </si>
  <si>
    <t>文学博士</t>
  </si>
  <si>
    <t>文学</t>
  </si>
  <si>
    <t>历史学博士</t>
  </si>
  <si>
    <t>历史学</t>
  </si>
  <si>
    <t>理学博士</t>
  </si>
  <si>
    <t>理学</t>
  </si>
  <si>
    <t>工学博士</t>
  </si>
  <si>
    <t>工学</t>
  </si>
  <si>
    <t>农学博士</t>
  </si>
  <si>
    <t>医学博士</t>
  </si>
  <si>
    <t>医学</t>
  </si>
  <si>
    <t>军事学博士</t>
  </si>
  <si>
    <t>军事学</t>
  </si>
  <si>
    <t>管理学博士</t>
  </si>
  <si>
    <t>管理学</t>
  </si>
  <si>
    <t>哲学硕士</t>
  </si>
  <si>
    <t>经济学硕士</t>
  </si>
  <si>
    <t>法学硕士</t>
  </si>
  <si>
    <t>教育学硕士</t>
  </si>
  <si>
    <t>文学硕士</t>
  </si>
  <si>
    <t>历史学硕士</t>
  </si>
  <si>
    <t>理学硕士</t>
  </si>
  <si>
    <t>工学硕士</t>
  </si>
  <si>
    <t>农学硕士</t>
  </si>
  <si>
    <t>医学硕士</t>
  </si>
  <si>
    <t>军事学硕士</t>
  </si>
  <si>
    <t>管理学硕士</t>
  </si>
  <si>
    <t>哲学学士</t>
  </si>
  <si>
    <t>教育学学士</t>
  </si>
  <si>
    <t>历史学学士</t>
  </si>
  <si>
    <t>军事学学士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</si>
</sst>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_ "/>
    <numFmt numFmtId="178" formatCode="yyyy/m/d;@"/>
    <numFmt numFmtId="179" formatCode="0_ "/>
  </numFmts>
  <fonts count="27">
    <font>
      <sz val="11"/>
      <color rgb="FF000000"/>
      <name val="宋体"/>
      <charset val="134"/>
    </font>
    <font>
      <sz val="11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9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0" fillId="3" borderId="2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3" applyProtection="0">
      <alignment vertical="center"/>
    </xf>
    <xf numFmtId="0" fontId="14" fillId="0" borderId="3" applyProtection="0">
      <alignment vertical="center"/>
    </xf>
    <xf numFmtId="0" fontId="15" fillId="0" borderId="4" applyProtection="0">
      <alignment vertical="center"/>
    </xf>
    <xf numFmtId="0" fontId="15" fillId="0" borderId="0" applyProtection="0">
      <alignment vertical="center"/>
    </xf>
    <xf numFmtId="0" fontId="16" fillId="4" borderId="5" applyProtection="0">
      <alignment vertical="center"/>
    </xf>
    <xf numFmtId="0" fontId="17" fillId="5" borderId="6" applyProtection="0">
      <alignment vertical="center"/>
    </xf>
    <xf numFmtId="0" fontId="18" fillId="5" borderId="5" applyProtection="0">
      <alignment vertical="center"/>
    </xf>
    <xf numFmtId="0" fontId="19" fillId="6" borderId="7" applyProtection="0">
      <alignment vertical="center"/>
    </xf>
    <xf numFmtId="0" fontId="20" fillId="0" borderId="8" applyProtection="0">
      <alignment vertical="center"/>
    </xf>
    <xf numFmtId="0" fontId="4" fillId="0" borderId="9" applyProtection="0">
      <alignment vertical="center"/>
    </xf>
    <xf numFmtId="0" fontId="21" fillId="7" borderId="0" applyProtection="0">
      <alignment vertical="center"/>
    </xf>
    <xf numFmtId="0" fontId="22" fillId="8" borderId="0" applyProtection="0">
      <alignment vertical="center"/>
    </xf>
    <xf numFmtId="0" fontId="23" fillId="9" borderId="0" applyProtection="0">
      <alignment vertical="center"/>
    </xf>
    <xf numFmtId="0" fontId="24" fillId="10" borderId="0" applyProtection="0">
      <alignment vertical="center"/>
    </xf>
    <xf numFmtId="0" fontId="0" fillId="11" borderId="0" applyProtection="0">
      <alignment vertical="center"/>
    </xf>
    <xf numFmtId="0" fontId="0" fillId="12" borderId="0" applyProtection="0">
      <alignment vertical="center"/>
    </xf>
    <xf numFmtId="0" fontId="24" fillId="13" borderId="0" applyProtection="0">
      <alignment vertical="center"/>
    </xf>
    <xf numFmtId="0" fontId="24" fillId="14" borderId="0" applyProtection="0">
      <alignment vertical="center"/>
    </xf>
    <xf numFmtId="0" fontId="0" fillId="15" borderId="0" applyProtection="0">
      <alignment vertical="center"/>
    </xf>
    <xf numFmtId="0" fontId="0" fillId="16" borderId="0" applyProtection="0">
      <alignment vertical="center"/>
    </xf>
    <xf numFmtId="0" fontId="24" fillId="17" borderId="0" applyProtection="0">
      <alignment vertical="center"/>
    </xf>
    <xf numFmtId="0" fontId="24" fillId="6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4" fillId="20" borderId="0" applyProtection="0">
      <alignment vertical="center"/>
    </xf>
    <xf numFmtId="0" fontId="24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4" fillId="24" borderId="0" applyProtection="0">
      <alignment vertical="center"/>
    </xf>
    <xf numFmtId="0" fontId="24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4" fillId="28" borderId="0" applyProtection="0">
      <alignment vertical="center"/>
    </xf>
    <xf numFmtId="0" fontId="24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4" fillId="32" borderId="0" applyProtection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77" fontId="0" fillId="0" borderId="0" xfId="0" applyNumberForma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Border="1" applyAlignment="1">
      <alignment vertical="center" wrapText="1"/>
    </xf>
    <xf numFmtId="178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177" fontId="6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wrapText="1"/>
    </xf>
    <xf numFmtId="177" fontId="0" fillId="2" borderId="1" xfId="0" applyNumberFormat="1" applyFill="1" applyBorder="1" applyAlignment="1">
      <alignment vertical="center" wrapText="1"/>
    </xf>
    <xf numFmtId="179" fontId="7" fillId="0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179" fontId="7" fillId="2" borderId="1" xfId="0" applyNumberFormat="1" applyFont="1" applyFill="1" applyBorder="1" applyAlignment="1">
      <alignment vertical="center"/>
    </xf>
    <xf numFmtId="179" fontId="0" fillId="0" borderId="1" xfId="0" applyNumberFormat="1" applyBorder="1" applyAlignment="1">
      <alignment horizontal="left" vertical="center" wrapText="1"/>
    </xf>
    <xf numFmtId="179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left" vertical="center" wrapText="1"/>
    </xf>
    <xf numFmtId="179" fontId="0" fillId="2" borderId="1" xfId="0" applyNumberFormat="1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178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0" fillId="0" borderId="1" xfId="0" applyBorder="1" applyAlignment="1" quotePrefix="1">
      <alignment vertical="center" wrapText="1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0" Type="http://schemas.openxmlformats.org/officeDocument/2006/relationships/image" Target="media/image90.jpeg"/><Relationship Id="rId9" Type="http://schemas.openxmlformats.org/officeDocument/2006/relationships/image" Target="media/image9.jpeg"/><Relationship Id="rId89" Type="http://schemas.openxmlformats.org/officeDocument/2006/relationships/image" Target="media/image89.jpeg"/><Relationship Id="rId88" Type="http://schemas.openxmlformats.org/officeDocument/2006/relationships/image" Target="media/image88.jpeg"/><Relationship Id="rId87" Type="http://schemas.openxmlformats.org/officeDocument/2006/relationships/image" Target="media/image87.jpeg"/><Relationship Id="rId86" Type="http://schemas.openxmlformats.org/officeDocument/2006/relationships/image" Target="media/image86.jpeg"/><Relationship Id="rId85" Type="http://schemas.openxmlformats.org/officeDocument/2006/relationships/image" Target="media/image85.jpeg"/><Relationship Id="rId84" Type="http://schemas.openxmlformats.org/officeDocument/2006/relationships/image" Target="media/image84.jpeg"/><Relationship Id="rId83" Type="http://schemas.openxmlformats.org/officeDocument/2006/relationships/image" Target="media/image83.jpeg"/><Relationship Id="rId82" Type="http://schemas.openxmlformats.org/officeDocument/2006/relationships/image" Target="media/image82.jpeg"/><Relationship Id="rId81" Type="http://schemas.openxmlformats.org/officeDocument/2006/relationships/image" Target="media/image81.jpeg"/><Relationship Id="rId80" Type="http://schemas.openxmlformats.org/officeDocument/2006/relationships/image" Target="media/image80.jpeg"/><Relationship Id="rId8" Type="http://schemas.openxmlformats.org/officeDocument/2006/relationships/image" Target="media/image8.jpeg"/><Relationship Id="rId79" Type="http://schemas.openxmlformats.org/officeDocument/2006/relationships/image" Target="media/image79.jpeg"/><Relationship Id="rId78" Type="http://schemas.openxmlformats.org/officeDocument/2006/relationships/image" Target="media/image78.jpeg"/><Relationship Id="rId77" Type="http://schemas.openxmlformats.org/officeDocument/2006/relationships/image" Target="media/image77.jpeg"/><Relationship Id="rId76" Type="http://schemas.openxmlformats.org/officeDocument/2006/relationships/image" Target="media/image76.jpeg"/><Relationship Id="rId75" Type="http://schemas.openxmlformats.org/officeDocument/2006/relationships/image" Target="media/image75.jpeg"/><Relationship Id="rId74" Type="http://schemas.openxmlformats.org/officeDocument/2006/relationships/image" Target="media/image74.jpeg"/><Relationship Id="rId73" Type="http://schemas.openxmlformats.org/officeDocument/2006/relationships/image" Target="media/image73.jpeg"/><Relationship Id="rId72" Type="http://schemas.openxmlformats.org/officeDocument/2006/relationships/image" Target="media/image72.jpeg"/><Relationship Id="rId71" Type="http://schemas.openxmlformats.org/officeDocument/2006/relationships/image" Target="media/image71.jpeg"/><Relationship Id="rId70" Type="http://schemas.openxmlformats.org/officeDocument/2006/relationships/image" Target="media/image70.jpeg"/><Relationship Id="rId7" Type="http://schemas.openxmlformats.org/officeDocument/2006/relationships/image" Target="media/image7.jpeg"/><Relationship Id="rId69" Type="http://schemas.openxmlformats.org/officeDocument/2006/relationships/image" Target="media/image69.jpeg"/><Relationship Id="rId68" Type="http://schemas.openxmlformats.org/officeDocument/2006/relationships/image" Target="media/image68.jpeg"/><Relationship Id="rId67" Type="http://schemas.openxmlformats.org/officeDocument/2006/relationships/image" Target="media/image67.jpeg"/><Relationship Id="rId66" Type="http://schemas.openxmlformats.org/officeDocument/2006/relationships/image" Target="media/image66.jpeg"/><Relationship Id="rId65" Type="http://schemas.openxmlformats.org/officeDocument/2006/relationships/image" Target="media/image65.jpeg"/><Relationship Id="rId64" Type="http://schemas.openxmlformats.org/officeDocument/2006/relationships/image" Target="media/image64.jpeg"/><Relationship Id="rId63" Type="http://schemas.openxmlformats.org/officeDocument/2006/relationships/image" Target="media/image63.jpeg"/><Relationship Id="rId62" Type="http://schemas.openxmlformats.org/officeDocument/2006/relationships/image" Target="media/image62.jpeg"/><Relationship Id="rId61" Type="http://schemas.openxmlformats.org/officeDocument/2006/relationships/image" Target="media/image61.jpeg"/><Relationship Id="rId60" Type="http://schemas.openxmlformats.org/officeDocument/2006/relationships/image" Target="media/image60.jpeg"/><Relationship Id="rId6" Type="http://schemas.openxmlformats.org/officeDocument/2006/relationships/image" Target="media/image6.jpeg"/><Relationship Id="rId59" Type="http://schemas.openxmlformats.org/officeDocument/2006/relationships/image" Target="media/image59.jpeg"/><Relationship Id="rId58" Type="http://schemas.openxmlformats.org/officeDocument/2006/relationships/image" Target="media/image58.jpeg"/><Relationship Id="rId57" Type="http://schemas.openxmlformats.org/officeDocument/2006/relationships/image" Target="media/image57.jpeg"/><Relationship Id="rId56" Type="http://schemas.openxmlformats.org/officeDocument/2006/relationships/image" Target="media/image56.jpeg"/><Relationship Id="rId55" Type="http://schemas.openxmlformats.org/officeDocument/2006/relationships/image" Target="media/image55.jpeg"/><Relationship Id="rId54" Type="http://schemas.openxmlformats.org/officeDocument/2006/relationships/image" Target="media/image54.jpeg"/><Relationship Id="rId53" Type="http://schemas.openxmlformats.org/officeDocument/2006/relationships/image" Target="media/image53.jpeg"/><Relationship Id="rId52" Type="http://schemas.openxmlformats.org/officeDocument/2006/relationships/image" Target="media/image52.jpeg"/><Relationship Id="rId51" Type="http://schemas.openxmlformats.org/officeDocument/2006/relationships/image" Target="media/image51.jpeg"/><Relationship Id="rId50" Type="http://schemas.openxmlformats.org/officeDocument/2006/relationships/image" Target="media/image50.jpeg"/><Relationship Id="rId5" Type="http://schemas.openxmlformats.org/officeDocument/2006/relationships/image" Target="media/image5.jpeg"/><Relationship Id="rId49" Type="http://schemas.openxmlformats.org/officeDocument/2006/relationships/image" Target="media/image49.jpeg"/><Relationship Id="rId48" Type="http://schemas.openxmlformats.org/officeDocument/2006/relationships/image" Target="media/image48.jpeg"/><Relationship Id="rId47" Type="http://schemas.openxmlformats.org/officeDocument/2006/relationships/image" Target="media/image47.jpeg"/><Relationship Id="rId46" Type="http://schemas.openxmlformats.org/officeDocument/2006/relationships/image" Target="media/image46.jpeg"/><Relationship Id="rId45" Type="http://schemas.openxmlformats.org/officeDocument/2006/relationships/image" Target="media/image45.jpeg"/><Relationship Id="rId44" Type="http://schemas.openxmlformats.org/officeDocument/2006/relationships/image" Target="media/image44.jpeg"/><Relationship Id="rId43" Type="http://schemas.openxmlformats.org/officeDocument/2006/relationships/image" Target="media/image43.jpeg"/><Relationship Id="rId42" Type="http://schemas.openxmlformats.org/officeDocument/2006/relationships/image" Target="media/image42.jpeg"/><Relationship Id="rId41" Type="http://schemas.openxmlformats.org/officeDocument/2006/relationships/image" Target="media/image41.jpeg"/><Relationship Id="rId40" Type="http://schemas.openxmlformats.org/officeDocument/2006/relationships/image" Target="media/image40.jpeg"/><Relationship Id="rId4" Type="http://schemas.openxmlformats.org/officeDocument/2006/relationships/image" Target="media/image4.jpeg"/><Relationship Id="rId39" Type="http://schemas.openxmlformats.org/officeDocument/2006/relationships/image" Target="media/image39.jpeg"/><Relationship Id="rId38" Type="http://schemas.openxmlformats.org/officeDocument/2006/relationships/image" Target="media/image38.jpeg"/><Relationship Id="rId37" Type="http://schemas.openxmlformats.org/officeDocument/2006/relationships/image" Target="media/image37.jpeg"/><Relationship Id="rId36" Type="http://schemas.openxmlformats.org/officeDocument/2006/relationships/image" Target="media/image36.jpeg"/><Relationship Id="rId35" Type="http://schemas.openxmlformats.org/officeDocument/2006/relationships/image" Target="media/image35.jpeg"/><Relationship Id="rId34" Type="http://schemas.openxmlformats.org/officeDocument/2006/relationships/image" Target="media/image34.jpeg"/><Relationship Id="rId33" Type="http://schemas.openxmlformats.org/officeDocument/2006/relationships/image" Target="media/image33.jpeg"/><Relationship Id="rId32" Type="http://schemas.openxmlformats.org/officeDocument/2006/relationships/image" Target="media/image32.jpeg"/><Relationship Id="rId31" Type="http://schemas.openxmlformats.org/officeDocument/2006/relationships/image" Target="media/image31.jpeg"/><Relationship Id="rId30" Type="http://schemas.openxmlformats.org/officeDocument/2006/relationships/image" Target="media/image30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pn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2"/>
  <sheetViews>
    <sheetView topLeftCell="A81" workbookViewId="0">
      <selection activeCell="O115" sqref="O115"/>
    </sheetView>
  </sheetViews>
  <sheetFormatPr defaultColWidth="9" defaultRowHeight="13.5"/>
  <cols>
    <col min="1" max="1" width="3" customWidth="1"/>
    <col min="2" max="2" width="19.5" customWidth="1"/>
    <col min="3" max="3" width="15.5" customWidth="1"/>
    <col min="4" max="4" width="7.63333333333333" customWidth="1"/>
    <col min="5" max="5" width="3" customWidth="1"/>
    <col min="6" max="6" width="5.63333333333333" customWidth="1"/>
    <col min="7" max="7" width="10.5" customWidth="1"/>
    <col min="8" max="8" width="4.88333333333333" customWidth="1"/>
    <col min="9" max="9" width="10.25" customWidth="1"/>
    <col min="10" max="10" width="11.8916666666667" customWidth="1"/>
    <col min="11" max="11" width="15.775" customWidth="1"/>
    <col min="12" max="12" width="15.75" customWidth="1"/>
    <col min="13" max="13" width="19.6666666666667" customWidth="1"/>
    <col min="14" max="14" width="28.8916666666667" customWidth="1"/>
    <col min="15" max="15" width="8.88333333333333" style="16" customWidth="1"/>
    <col min="16" max="16" width="5.5" customWidth="1"/>
    <col min="17" max="18" width="5.13333333333333" customWidth="1"/>
    <col min="19" max="19" width="12.1333333333333" customWidth="1"/>
    <col min="20" max="20" width="3.88333333333333" customWidth="1"/>
    <col min="21" max="21" width="5.13333333333333" customWidth="1"/>
  </cols>
  <sheetData>
    <row r="1" ht="47" customHeight="1" spans="1:18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24"/>
      <c r="P1" s="17"/>
      <c r="Q1" s="17"/>
      <c r="R1" s="17"/>
    </row>
    <row r="2" ht="36" customHeight="1" spans="1:15">
      <c r="A2" s="18" t="s">
        <v>1</v>
      </c>
      <c r="B2" s="18"/>
      <c r="C2" s="5"/>
      <c r="D2" s="5"/>
      <c r="E2" s="5" t="s">
        <v>2</v>
      </c>
      <c r="F2" s="5"/>
      <c r="G2" s="5"/>
      <c r="H2" s="5" t="s">
        <v>3</v>
      </c>
      <c r="I2" s="5"/>
      <c r="J2" s="5"/>
      <c r="K2" s="5"/>
      <c r="L2" s="5" t="s">
        <v>4</v>
      </c>
      <c r="M2" s="5"/>
      <c r="N2" s="5"/>
      <c r="O2" s="25"/>
    </row>
    <row r="3" s="1" customFormat="1" ht="51" customHeight="1" spans="1:21">
      <c r="A3" s="11" t="s">
        <v>5</v>
      </c>
      <c r="B3" s="19" t="s">
        <v>6</v>
      </c>
      <c r="C3" s="19" t="s">
        <v>7</v>
      </c>
      <c r="D3" s="19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26" t="s">
        <v>19</v>
      </c>
      <c r="P3" s="11" t="s">
        <v>20</v>
      </c>
      <c r="Q3" s="11" t="s">
        <v>21</v>
      </c>
      <c r="R3" s="11" t="s">
        <v>22</v>
      </c>
      <c r="S3" s="11" t="s">
        <v>23</v>
      </c>
      <c r="T3" s="1" t="s">
        <v>24</v>
      </c>
      <c r="U3" s="1" t="s">
        <v>25</v>
      </c>
    </row>
    <row r="4" s="2" customFormat="1" customHeight="1" spans="1:20">
      <c r="A4" s="12">
        <v>1</v>
      </c>
      <c r="B4" s="12" t="s">
        <v>26</v>
      </c>
      <c r="C4" s="12" t="s">
        <v>27</v>
      </c>
      <c r="D4" s="12" t="s">
        <v>28</v>
      </c>
      <c r="E4" s="12" t="str">
        <f t="shared" ref="E4:E6" si="0">IF(MOD(MID(B4,17,1),2),"男","女")</f>
        <v>女</v>
      </c>
      <c r="F4" s="12" t="s">
        <v>29</v>
      </c>
      <c r="G4" s="20">
        <v>19961115</v>
      </c>
      <c r="H4" s="12" t="s">
        <v>30</v>
      </c>
      <c r="I4" s="12"/>
      <c r="J4" s="12" t="s">
        <v>31</v>
      </c>
      <c r="K4" s="12" t="s">
        <v>32</v>
      </c>
      <c r="L4" s="12">
        <v>201907</v>
      </c>
      <c r="M4" s="12" t="s">
        <v>33</v>
      </c>
      <c r="N4" s="12" t="s">
        <v>34</v>
      </c>
      <c r="O4" s="27">
        <v>154</v>
      </c>
      <c r="P4" s="12">
        <v>1</v>
      </c>
      <c r="Q4" s="12" t="s">
        <v>35</v>
      </c>
      <c r="R4" s="12" t="s">
        <v>36</v>
      </c>
      <c r="S4" s="12">
        <v>18798118611</v>
      </c>
      <c r="T4" s="12" t="str">
        <f>_xlfn.DISPIMG("ID_6F8B72F1EA1641E5B9D872FA0B391FF0",1)</f>
        <v>=DISPIMG("ID_6F8B72F1EA1641E5B9D872FA0B391FF0",1)</v>
      </c>
    </row>
    <row r="5" s="2" customFormat="1" customHeight="1" spans="1:20">
      <c r="A5" s="12">
        <v>2</v>
      </c>
      <c r="B5" s="12" t="s">
        <v>37</v>
      </c>
      <c r="C5" s="12" t="s">
        <v>38</v>
      </c>
      <c r="D5" s="12" t="s">
        <v>39</v>
      </c>
      <c r="E5" s="12" t="str">
        <f t="shared" si="0"/>
        <v>男</v>
      </c>
      <c r="F5" s="12" t="s">
        <v>29</v>
      </c>
      <c r="G5" s="20">
        <v>20011209</v>
      </c>
      <c r="H5" s="12" t="s">
        <v>30</v>
      </c>
      <c r="I5" s="12"/>
      <c r="J5" s="12" t="s">
        <v>40</v>
      </c>
      <c r="K5" s="12" t="s">
        <v>41</v>
      </c>
      <c r="L5" s="12">
        <v>202307</v>
      </c>
      <c r="M5" s="12" t="s">
        <v>33</v>
      </c>
      <c r="N5" s="12" t="s">
        <v>34</v>
      </c>
      <c r="O5" s="27">
        <v>146</v>
      </c>
      <c r="P5" s="12">
        <v>2</v>
      </c>
      <c r="Q5" s="12" t="s">
        <v>35</v>
      </c>
      <c r="R5" s="12" t="s">
        <v>36</v>
      </c>
      <c r="S5" s="12">
        <v>13595214331</v>
      </c>
      <c r="T5" s="12" t="str">
        <f>_xlfn.DISPIMG("ID_5E941C1FF3D2494D88127CD6F641F843",1)</f>
        <v>=DISPIMG("ID_5E941C1FF3D2494D88127CD6F641F843",1)</v>
      </c>
    </row>
    <row r="6" s="2" customFormat="1" customHeight="1" spans="1:20">
      <c r="A6" s="12">
        <v>3</v>
      </c>
      <c r="B6" s="12" t="s">
        <v>42</v>
      </c>
      <c r="C6" s="12" t="s">
        <v>43</v>
      </c>
      <c r="D6" s="12" t="s">
        <v>44</v>
      </c>
      <c r="E6" s="12" t="str">
        <f t="shared" si="0"/>
        <v>男</v>
      </c>
      <c r="F6" s="12" t="s">
        <v>29</v>
      </c>
      <c r="G6" s="20">
        <v>19950402</v>
      </c>
      <c r="H6" s="12" t="s">
        <v>30</v>
      </c>
      <c r="I6" s="12"/>
      <c r="J6" s="12" t="s">
        <v>45</v>
      </c>
      <c r="K6" s="12" t="s">
        <v>46</v>
      </c>
      <c r="L6" s="12">
        <v>201807</v>
      </c>
      <c r="M6" s="12" t="s">
        <v>33</v>
      </c>
      <c r="N6" s="12" t="s">
        <v>34</v>
      </c>
      <c r="O6" s="27">
        <v>141</v>
      </c>
      <c r="P6" s="12">
        <v>3</v>
      </c>
      <c r="Q6" s="12" t="s">
        <v>35</v>
      </c>
      <c r="R6" s="12" t="s">
        <v>36</v>
      </c>
      <c r="S6" s="12">
        <v>18885252960</v>
      </c>
      <c r="T6" s="12" t="str">
        <f>_xlfn.DISPIMG("ID_965A01C9C81B4B16B96572EAEC02CCA8",1)</f>
        <v>=DISPIMG("ID_965A01C9C81B4B16B96572EAEC02CCA8",1)</v>
      </c>
    </row>
    <row r="7" s="2" customFormat="1" customHeight="1" spans="1:20">
      <c r="A7" s="12"/>
      <c r="B7" s="12" t="s">
        <v>47</v>
      </c>
      <c r="C7" s="12" t="s">
        <v>48</v>
      </c>
      <c r="D7" s="12" t="s">
        <v>49</v>
      </c>
      <c r="E7" s="12" t="s">
        <v>50</v>
      </c>
      <c r="F7" s="12" t="s">
        <v>51</v>
      </c>
      <c r="G7" s="20">
        <v>19970530</v>
      </c>
      <c r="H7" s="12" t="s">
        <v>52</v>
      </c>
      <c r="I7" s="12" t="s">
        <v>53</v>
      </c>
      <c r="J7" s="12" t="s">
        <v>54</v>
      </c>
      <c r="K7" s="12" t="s">
        <v>55</v>
      </c>
      <c r="L7" s="12">
        <v>201906</v>
      </c>
      <c r="M7" s="12" t="s">
        <v>56</v>
      </c>
      <c r="N7" s="12" t="s">
        <v>57</v>
      </c>
      <c r="O7" s="27">
        <v>177.5</v>
      </c>
      <c r="P7" s="12">
        <v>1</v>
      </c>
      <c r="Q7" s="12" t="s">
        <v>35</v>
      </c>
      <c r="R7" s="12" t="s">
        <v>36</v>
      </c>
      <c r="S7" s="12">
        <v>18571524003</v>
      </c>
      <c r="T7" s="12" t="str">
        <f>_xlfn.DISPIMG("ID_077A2E1268684D2C8D8376AD0E5E0C3F",1)</f>
        <v>=DISPIMG("ID_077A2E1268684D2C8D8376AD0E5E0C3F",1)</v>
      </c>
    </row>
    <row r="8" s="2" customFormat="1" customHeight="1" spans="1:20">
      <c r="A8" s="12"/>
      <c r="B8" s="39" t="s">
        <v>58</v>
      </c>
      <c r="C8" s="39" t="s">
        <v>59</v>
      </c>
      <c r="D8" s="12" t="s">
        <v>60</v>
      </c>
      <c r="E8" s="12" t="s">
        <v>50</v>
      </c>
      <c r="F8" s="12" t="s">
        <v>61</v>
      </c>
      <c r="G8" s="20">
        <v>19940819</v>
      </c>
      <c r="H8" s="12" t="s">
        <v>52</v>
      </c>
      <c r="I8" s="12"/>
      <c r="J8" s="12" t="s">
        <v>62</v>
      </c>
      <c r="K8" s="12" t="s">
        <v>63</v>
      </c>
      <c r="L8" s="12">
        <v>202207</v>
      </c>
      <c r="M8" s="12" t="s">
        <v>56</v>
      </c>
      <c r="N8" s="12" t="s">
        <v>57</v>
      </c>
      <c r="O8" s="27">
        <v>159.5</v>
      </c>
      <c r="P8" s="12">
        <v>2</v>
      </c>
      <c r="Q8" s="12" t="s">
        <v>35</v>
      </c>
      <c r="R8" s="12" t="s">
        <v>36</v>
      </c>
      <c r="S8" s="12">
        <v>18886066819</v>
      </c>
      <c r="T8" s="12" t="str">
        <f>_xlfn.DISPIMG("ID_7F8670D1AC894E2B9FFDF9D9DDA95FA4",1)</f>
        <v>=DISPIMG("ID_7F8670D1AC894E2B9FFDF9D9DDA95FA4",1)</v>
      </c>
    </row>
    <row r="9" s="2" customFormat="1" customHeight="1" spans="1:20">
      <c r="A9" s="12"/>
      <c r="B9" s="12" t="s">
        <v>64</v>
      </c>
      <c r="C9" s="12" t="s">
        <v>65</v>
      </c>
      <c r="D9" s="12" t="s">
        <v>66</v>
      </c>
      <c r="E9" s="12" t="s">
        <v>50</v>
      </c>
      <c r="F9" s="12" t="s">
        <v>29</v>
      </c>
      <c r="G9" s="20">
        <v>19980322</v>
      </c>
      <c r="H9" s="12" t="s">
        <v>52</v>
      </c>
      <c r="I9" s="12" t="s">
        <v>67</v>
      </c>
      <c r="J9" s="12" t="s">
        <v>68</v>
      </c>
      <c r="K9" s="12" t="s">
        <v>69</v>
      </c>
      <c r="L9" s="12">
        <v>202007</v>
      </c>
      <c r="M9" s="12" t="s">
        <v>56</v>
      </c>
      <c r="N9" s="12" t="s">
        <v>57</v>
      </c>
      <c r="O9" s="27">
        <v>153</v>
      </c>
      <c r="P9" s="12">
        <v>3</v>
      </c>
      <c r="Q9" s="12" t="s">
        <v>35</v>
      </c>
      <c r="R9" s="12" t="s">
        <v>36</v>
      </c>
      <c r="S9" s="12">
        <v>15519452795</v>
      </c>
      <c r="T9" s="12" t="str">
        <f>_xlfn.DISPIMG("ID_47ED566DFC414B32A15C4B70D3C52788",1)</f>
        <v>=DISPIMG("ID_47ED566DFC414B32A15C4B70D3C52788",1)</v>
      </c>
    </row>
    <row r="10" s="2" customFormat="1" customHeight="1" spans="1:20">
      <c r="A10" s="12"/>
      <c r="B10" s="12" t="s">
        <v>70</v>
      </c>
      <c r="C10" s="12" t="s">
        <v>71</v>
      </c>
      <c r="D10" s="12" t="s">
        <v>72</v>
      </c>
      <c r="E10" s="12" t="s">
        <v>50</v>
      </c>
      <c r="F10" s="12" t="s">
        <v>61</v>
      </c>
      <c r="G10" s="20">
        <v>19990325</v>
      </c>
      <c r="H10" s="12" t="s">
        <v>52</v>
      </c>
      <c r="I10" s="12" t="s">
        <v>73</v>
      </c>
      <c r="J10" s="12" t="s">
        <v>74</v>
      </c>
      <c r="K10" s="12" t="s">
        <v>75</v>
      </c>
      <c r="L10" s="12">
        <v>202106</v>
      </c>
      <c r="M10" s="12" t="s">
        <v>76</v>
      </c>
      <c r="N10" s="12" t="s">
        <v>77</v>
      </c>
      <c r="O10" s="27">
        <v>193.5</v>
      </c>
      <c r="P10" s="12">
        <v>1</v>
      </c>
      <c r="Q10" s="12" t="s">
        <v>35</v>
      </c>
      <c r="R10" s="12" t="s">
        <v>36</v>
      </c>
      <c r="S10" s="12">
        <v>18045016931</v>
      </c>
      <c r="T10" s="12" t="str">
        <f>_xlfn.DISPIMG("ID_4EFCEF5F52004BCB9CFAC2D152DB9F9A",1)</f>
        <v>=DISPIMG("ID_4EFCEF5F52004BCB9CFAC2D152DB9F9A",1)</v>
      </c>
    </row>
    <row r="11" s="2" customFormat="1" customHeight="1" spans="1:20">
      <c r="A11" s="12"/>
      <c r="B11" s="39" t="s">
        <v>78</v>
      </c>
      <c r="C11" s="39" t="s">
        <v>79</v>
      </c>
      <c r="D11" s="12" t="s">
        <v>80</v>
      </c>
      <c r="E11" s="12" t="s">
        <v>50</v>
      </c>
      <c r="F11" s="12" t="s">
        <v>29</v>
      </c>
      <c r="G11" s="20">
        <v>19960408</v>
      </c>
      <c r="H11" s="12" t="s">
        <v>52</v>
      </c>
      <c r="I11" s="12" t="s">
        <v>81</v>
      </c>
      <c r="J11" s="12" t="s">
        <v>82</v>
      </c>
      <c r="K11" s="12" t="s">
        <v>83</v>
      </c>
      <c r="L11" s="12">
        <v>201807</v>
      </c>
      <c r="M11" s="12" t="s">
        <v>84</v>
      </c>
      <c r="N11" s="12" t="s">
        <v>85</v>
      </c>
      <c r="O11" s="27">
        <v>190.5</v>
      </c>
      <c r="P11" s="12">
        <v>1</v>
      </c>
      <c r="Q11" s="12" t="s">
        <v>35</v>
      </c>
      <c r="R11" s="12" t="s">
        <v>36</v>
      </c>
      <c r="S11" s="12">
        <v>18212057458</v>
      </c>
      <c r="T11" s="12" t="str">
        <f>_xlfn.DISPIMG("ID_7C611B2863864C41A1BC8DA6D436D3D1",1)</f>
        <v>=DISPIMG("ID_7C611B2863864C41A1BC8DA6D436D3D1",1)</v>
      </c>
    </row>
    <row r="12" s="2" customFormat="1" customHeight="1" spans="1:20">
      <c r="A12" s="12"/>
      <c r="B12" s="39" t="s">
        <v>86</v>
      </c>
      <c r="C12" s="39" t="s">
        <v>87</v>
      </c>
      <c r="D12" s="12" t="s">
        <v>88</v>
      </c>
      <c r="E12" s="12" t="s">
        <v>89</v>
      </c>
      <c r="F12" s="12" t="s">
        <v>29</v>
      </c>
      <c r="G12" s="20">
        <v>19960415</v>
      </c>
      <c r="H12" s="12" t="s">
        <v>52</v>
      </c>
      <c r="I12" s="12" t="s">
        <v>81</v>
      </c>
      <c r="J12" s="12" t="s">
        <v>90</v>
      </c>
      <c r="K12" s="12" t="s">
        <v>83</v>
      </c>
      <c r="L12" s="12">
        <v>201907</v>
      </c>
      <c r="M12" s="12" t="s">
        <v>84</v>
      </c>
      <c r="N12" s="12" t="s">
        <v>85</v>
      </c>
      <c r="O12" s="27">
        <v>183</v>
      </c>
      <c r="P12" s="12">
        <v>2</v>
      </c>
      <c r="Q12" s="12" t="s">
        <v>35</v>
      </c>
      <c r="R12" s="12" t="s">
        <v>36</v>
      </c>
      <c r="S12" s="12">
        <v>18798152137</v>
      </c>
      <c r="T12" s="12" t="str">
        <f>_xlfn.DISPIMG("ID_20C040BA557B4452A82C8BEDD7872899",1)</f>
        <v>=DISPIMG("ID_20C040BA557B4452A82C8BEDD7872899",1)</v>
      </c>
    </row>
    <row r="13" s="2" customFormat="1" customHeight="1" spans="1:20">
      <c r="A13" s="12"/>
      <c r="B13" s="39" t="s">
        <v>91</v>
      </c>
      <c r="C13" s="39" t="s">
        <v>92</v>
      </c>
      <c r="D13" s="12" t="s">
        <v>93</v>
      </c>
      <c r="E13" s="12" t="s">
        <v>50</v>
      </c>
      <c r="F13" s="12" t="s">
        <v>29</v>
      </c>
      <c r="G13" s="20">
        <v>19981013</v>
      </c>
      <c r="H13" s="12" t="s">
        <v>52</v>
      </c>
      <c r="I13" s="12" t="s">
        <v>81</v>
      </c>
      <c r="J13" s="12" t="s">
        <v>94</v>
      </c>
      <c r="K13" s="12" t="s">
        <v>63</v>
      </c>
      <c r="L13" s="12">
        <v>202207</v>
      </c>
      <c r="M13" s="12" t="s">
        <v>84</v>
      </c>
      <c r="N13" s="12" t="s">
        <v>85</v>
      </c>
      <c r="O13" s="27">
        <v>164.5</v>
      </c>
      <c r="P13" s="12">
        <v>3</v>
      </c>
      <c r="Q13" s="12" t="s">
        <v>35</v>
      </c>
      <c r="R13" s="12" t="s">
        <v>36</v>
      </c>
      <c r="S13" s="12">
        <v>18208403672</v>
      </c>
      <c r="T13" s="12" t="str">
        <f>_xlfn.DISPIMG("ID_7D9449202E5C4FB5AD92D52C4E6877DC",1)</f>
        <v>=DISPIMG("ID_7D9449202E5C4FB5AD92D52C4E6877DC",1)</v>
      </c>
    </row>
    <row r="14" s="2" customFormat="1" customHeight="1" spans="1:20">
      <c r="A14" s="12"/>
      <c r="B14" s="12" t="s">
        <v>95</v>
      </c>
      <c r="C14" s="12" t="s">
        <v>96</v>
      </c>
      <c r="D14" s="12" t="s">
        <v>97</v>
      </c>
      <c r="E14" s="12" t="s">
        <v>50</v>
      </c>
      <c r="F14" s="12" t="s">
        <v>29</v>
      </c>
      <c r="G14" s="21" t="s">
        <v>98</v>
      </c>
      <c r="H14" s="12" t="s">
        <v>52</v>
      </c>
      <c r="I14" s="12" t="s">
        <v>73</v>
      </c>
      <c r="J14" s="12" t="s">
        <v>99</v>
      </c>
      <c r="K14" s="12" t="s">
        <v>100</v>
      </c>
      <c r="L14" s="12">
        <v>201806</v>
      </c>
      <c r="M14" s="12" t="s">
        <v>101</v>
      </c>
      <c r="N14" s="12" t="s">
        <v>102</v>
      </c>
      <c r="O14" s="27">
        <v>204</v>
      </c>
      <c r="P14" s="12">
        <v>1</v>
      </c>
      <c r="Q14" s="12" t="s">
        <v>35</v>
      </c>
      <c r="R14" s="12" t="s">
        <v>36</v>
      </c>
      <c r="S14" s="12" t="s">
        <v>103</v>
      </c>
      <c r="T14" s="12" t="str">
        <f>_xlfn.DISPIMG("ID_E9E22C5811EE4BD8888ACA9021D51188",1)</f>
        <v>=DISPIMG("ID_E9E22C5811EE4BD8888ACA9021D51188",1)</v>
      </c>
    </row>
    <row r="15" s="2" customFormat="1" customHeight="1" spans="1:20">
      <c r="A15" s="12"/>
      <c r="B15" s="12" t="s">
        <v>104</v>
      </c>
      <c r="C15" s="12" t="s">
        <v>105</v>
      </c>
      <c r="D15" s="12" t="s">
        <v>106</v>
      </c>
      <c r="E15" s="12" t="s">
        <v>89</v>
      </c>
      <c r="F15" s="12" t="s">
        <v>107</v>
      </c>
      <c r="G15" s="21" t="s">
        <v>108</v>
      </c>
      <c r="H15" s="12" t="s">
        <v>52</v>
      </c>
      <c r="I15" s="12" t="s">
        <v>109</v>
      </c>
      <c r="J15" s="12" t="s">
        <v>110</v>
      </c>
      <c r="K15" s="12" t="s">
        <v>111</v>
      </c>
      <c r="L15" s="12">
        <v>202006</v>
      </c>
      <c r="M15" s="12" t="s">
        <v>101</v>
      </c>
      <c r="N15" s="12" t="s">
        <v>102</v>
      </c>
      <c r="O15" s="27">
        <v>191</v>
      </c>
      <c r="P15" s="12">
        <v>2</v>
      </c>
      <c r="Q15" s="12" t="s">
        <v>35</v>
      </c>
      <c r="R15" s="12" t="s">
        <v>36</v>
      </c>
      <c r="S15" s="12" t="s">
        <v>112</v>
      </c>
      <c r="T15" s="12" t="str">
        <f>_xlfn.DISPIMG("ID_31FAE831880D4A1DA44EEAF3A15CE2DC",1)</f>
        <v>=DISPIMG("ID_31FAE831880D4A1DA44EEAF3A15CE2DC",1)</v>
      </c>
    </row>
    <row r="16" s="2" customFormat="1" customHeight="1" spans="1:20">
      <c r="A16" s="12"/>
      <c r="B16" s="12" t="s">
        <v>113</v>
      </c>
      <c r="C16" s="12" t="s">
        <v>114</v>
      </c>
      <c r="D16" s="12" t="s">
        <v>115</v>
      </c>
      <c r="E16" s="12" t="s">
        <v>50</v>
      </c>
      <c r="F16" s="12" t="s">
        <v>51</v>
      </c>
      <c r="G16" s="21" t="s">
        <v>116</v>
      </c>
      <c r="H16" s="12" t="s">
        <v>52</v>
      </c>
      <c r="I16" s="12" t="s">
        <v>73</v>
      </c>
      <c r="J16" s="12" t="s">
        <v>74</v>
      </c>
      <c r="K16" s="12" t="s">
        <v>117</v>
      </c>
      <c r="L16" s="12">
        <v>201906</v>
      </c>
      <c r="M16" s="12" t="s">
        <v>101</v>
      </c>
      <c r="N16" s="12" t="s">
        <v>102</v>
      </c>
      <c r="O16" s="27">
        <v>185.5</v>
      </c>
      <c r="P16" s="12">
        <v>3</v>
      </c>
      <c r="Q16" s="12" t="s">
        <v>35</v>
      </c>
      <c r="R16" s="12" t="s">
        <v>36</v>
      </c>
      <c r="S16" s="12" t="s">
        <v>118</v>
      </c>
      <c r="T16" s="12" t="str">
        <f>_xlfn.DISPIMG("ID_5380E7C953C24F18BF75CE99F453B47E",1)</f>
        <v>=DISPIMG("ID_5380E7C953C24F18BF75CE99F453B47E",1)</v>
      </c>
    </row>
    <row r="17" s="2" customFormat="1" customHeight="1" spans="1:20">
      <c r="A17" s="12"/>
      <c r="B17" s="12" t="s">
        <v>119</v>
      </c>
      <c r="C17" s="12" t="s">
        <v>120</v>
      </c>
      <c r="D17" s="12" t="s">
        <v>121</v>
      </c>
      <c r="E17" s="12" t="s">
        <v>50</v>
      </c>
      <c r="F17" s="12" t="s">
        <v>29</v>
      </c>
      <c r="G17" s="21" t="s">
        <v>122</v>
      </c>
      <c r="H17" s="12" t="s">
        <v>30</v>
      </c>
      <c r="I17" s="12"/>
      <c r="J17" s="12" t="s">
        <v>123</v>
      </c>
      <c r="K17" s="12" t="s">
        <v>41</v>
      </c>
      <c r="L17" s="12">
        <v>201907</v>
      </c>
      <c r="M17" s="12" t="s">
        <v>124</v>
      </c>
      <c r="N17" s="12" t="s">
        <v>125</v>
      </c>
      <c r="O17" s="27">
        <v>172.5</v>
      </c>
      <c r="P17" s="12">
        <v>1</v>
      </c>
      <c r="Q17" s="12" t="s">
        <v>35</v>
      </c>
      <c r="R17" s="12" t="s">
        <v>36</v>
      </c>
      <c r="S17" s="12" t="s">
        <v>126</v>
      </c>
      <c r="T17" s="12" t="str">
        <f>_xlfn.DISPIMG("ID_6A97707DF3B64E0EBD20DA38EBB0E218",1)</f>
        <v>=DISPIMG("ID_6A97707DF3B64E0EBD20DA38EBB0E218",1)</v>
      </c>
    </row>
    <row r="18" s="2" customFormat="1" customHeight="1" spans="1:20">
      <c r="A18" s="12"/>
      <c r="B18" s="12" t="s">
        <v>127</v>
      </c>
      <c r="C18" s="12" t="s">
        <v>128</v>
      </c>
      <c r="D18" s="12" t="s">
        <v>129</v>
      </c>
      <c r="E18" s="12" t="s">
        <v>50</v>
      </c>
      <c r="F18" s="12" t="s">
        <v>29</v>
      </c>
      <c r="G18" s="21" t="s">
        <v>130</v>
      </c>
      <c r="H18" s="12" t="s">
        <v>30</v>
      </c>
      <c r="I18" s="12"/>
      <c r="J18" s="12" t="s">
        <v>131</v>
      </c>
      <c r="K18" s="12" t="s">
        <v>132</v>
      </c>
      <c r="L18" s="12">
        <v>201807</v>
      </c>
      <c r="M18" s="12" t="s">
        <v>124</v>
      </c>
      <c r="N18" s="12" t="s">
        <v>125</v>
      </c>
      <c r="O18" s="27">
        <v>146.5</v>
      </c>
      <c r="P18" s="12">
        <v>2</v>
      </c>
      <c r="Q18" s="12" t="s">
        <v>35</v>
      </c>
      <c r="R18" s="12" t="s">
        <v>36</v>
      </c>
      <c r="S18" s="12" t="s">
        <v>133</v>
      </c>
      <c r="T18" s="12" t="str">
        <f>_xlfn.DISPIMG("ID_86D470C1124647DD8BE0D88965B1E494",1)</f>
        <v>=DISPIMG("ID_86D470C1124647DD8BE0D88965B1E494",1)</v>
      </c>
    </row>
    <row r="19" s="2" customFormat="1" customHeight="1" spans="1:20">
      <c r="A19" s="12"/>
      <c r="B19" s="12" t="s">
        <v>134</v>
      </c>
      <c r="C19" s="12" t="s">
        <v>135</v>
      </c>
      <c r="D19" s="12" t="s">
        <v>136</v>
      </c>
      <c r="E19" s="12" t="s">
        <v>89</v>
      </c>
      <c r="F19" s="12" t="s">
        <v>29</v>
      </c>
      <c r="G19" s="21" t="s">
        <v>137</v>
      </c>
      <c r="H19" s="12" t="s">
        <v>30</v>
      </c>
      <c r="I19" s="12"/>
      <c r="J19" s="12" t="s">
        <v>138</v>
      </c>
      <c r="K19" s="12" t="s">
        <v>139</v>
      </c>
      <c r="L19" s="12">
        <v>201507</v>
      </c>
      <c r="M19" s="12" t="s">
        <v>124</v>
      </c>
      <c r="N19" s="12" t="s">
        <v>125</v>
      </c>
      <c r="O19" s="27">
        <v>121</v>
      </c>
      <c r="P19" s="12">
        <v>3</v>
      </c>
      <c r="Q19" s="12" t="s">
        <v>35</v>
      </c>
      <c r="R19" s="12" t="s">
        <v>36</v>
      </c>
      <c r="S19" s="12" t="s">
        <v>140</v>
      </c>
      <c r="T19" s="12" t="str">
        <f>_xlfn.DISPIMG("ID_A36769B3B7BF4EACAE214FE17B220456",1)</f>
        <v>=DISPIMG("ID_A36769B3B7BF4EACAE214FE17B220456",1)</v>
      </c>
    </row>
    <row r="20" s="2" customFormat="1" customHeight="1" spans="1:20">
      <c r="A20" s="12"/>
      <c r="B20" s="12" t="s">
        <v>141</v>
      </c>
      <c r="C20" s="12" t="s">
        <v>142</v>
      </c>
      <c r="D20" s="12" t="s">
        <v>143</v>
      </c>
      <c r="E20" s="12" t="s">
        <v>89</v>
      </c>
      <c r="F20" s="12" t="s">
        <v>29</v>
      </c>
      <c r="G20" s="21" t="s">
        <v>144</v>
      </c>
      <c r="H20" s="12" t="s">
        <v>52</v>
      </c>
      <c r="I20" s="12" t="s">
        <v>145</v>
      </c>
      <c r="J20" s="12" t="s">
        <v>146</v>
      </c>
      <c r="K20" s="12" t="s">
        <v>63</v>
      </c>
      <c r="L20" s="12">
        <v>202306</v>
      </c>
      <c r="M20" s="12" t="s">
        <v>147</v>
      </c>
      <c r="N20" s="12" t="s">
        <v>148</v>
      </c>
      <c r="O20" s="27">
        <v>194.5</v>
      </c>
      <c r="P20" s="12">
        <v>1</v>
      </c>
      <c r="Q20" s="12" t="s">
        <v>35</v>
      </c>
      <c r="R20" s="12" t="s">
        <v>36</v>
      </c>
      <c r="S20" s="12">
        <v>13195162586</v>
      </c>
      <c r="T20" s="12" t="str">
        <f>_xlfn.DISPIMG("ID_571427657CA14CC7B37D266FA2A0DDFD",1)</f>
        <v>=DISPIMG("ID_571427657CA14CC7B37D266FA2A0DDFD",1)</v>
      </c>
    </row>
    <row r="21" s="2" customFormat="1" customHeight="1" spans="1:20">
      <c r="A21" s="12"/>
      <c r="B21" s="12" t="s">
        <v>149</v>
      </c>
      <c r="C21" s="12" t="s">
        <v>150</v>
      </c>
      <c r="D21" s="12" t="s">
        <v>151</v>
      </c>
      <c r="E21" s="12" t="s">
        <v>89</v>
      </c>
      <c r="F21" s="12" t="s">
        <v>29</v>
      </c>
      <c r="G21" s="21" t="s">
        <v>152</v>
      </c>
      <c r="H21" s="12" t="s">
        <v>52</v>
      </c>
      <c r="I21" s="12" t="s">
        <v>145</v>
      </c>
      <c r="J21" s="12" t="s">
        <v>146</v>
      </c>
      <c r="K21" s="12" t="s">
        <v>63</v>
      </c>
      <c r="L21" s="12">
        <v>202306</v>
      </c>
      <c r="M21" s="12" t="s">
        <v>147</v>
      </c>
      <c r="N21" s="12" t="s">
        <v>148</v>
      </c>
      <c r="O21" s="27">
        <v>193.5</v>
      </c>
      <c r="P21" s="12">
        <v>2</v>
      </c>
      <c r="Q21" s="12" t="s">
        <v>35</v>
      </c>
      <c r="R21" s="12" t="s">
        <v>36</v>
      </c>
      <c r="S21" s="12" t="s">
        <v>153</v>
      </c>
      <c r="T21" s="12" t="str">
        <f>_xlfn.DISPIMG("ID_6FBEE1094F2A47B5A4F863DAE87496CA",1)</f>
        <v>=DISPIMG("ID_6FBEE1094F2A47B5A4F863DAE87496CA",1)</v>
      </c>
    </row>
    <row r="22" s="2" customFormat="1" customHeight="1" spans="1:20">
      <c r="A22" s="12"/>
      <c r="B22" s="12" t="s">
        <v>154</v>
      </c>
      <c r="C22" s="12" t="s">
        <v>155</v>
      </c>
      <c r="D22" s="12" t="s">
        <v>156</v>
      </c>
      <c r="E22" s="12" t="s">
        <v>89</v>
      </c>
      <c r="F22" s="12" t="s">
        <v>107</v>
      </c>
      <c r="G22" s="21" t="s">
        <v>157</v>
      </c>
      <c r="H22" s="12" t="s">
        <v>52</v>
      </c>
      <c r="I22" s="12" t="s">
        <v>145</v>
      </c>
      <c r="J22" s="12" t="s">
        <v>146</v>
      </c>
      <c r="K22" s="12" t="s">
        <v>158</v>
      </c>
      <c r="L22" s="12">
        <v>202207</v>
      </c>
      <c r="M22" s="12" t="s">
        <v>147</v>
      </c>
      <c r="N22" s="12" t="s">
        <v>148</v>
      </c>
      <c r="O22" s="27">
        <v>190.5</v>
      </c>
      <c r="P22" s="12">
        <v>3</v>
      </c>
      <c r="Q22" s="12" t="s">
        <v>35</v>
      </c>
      <c r="R22" s="12" t="s">
        <v>36</v>
      </c>
      <c r="S22" s="12" t="s">
        <v>159</v>
      </c>
      <c r="T22" s="12" t="str">
        <f>_xlfn.DISPIMG("ID_4CEE8F80CF104691A88C42CD0DDD1D69",1)</f>
        <v>=DISPIMG("ID_4CEE8F80CF104691A88C42CD0DDD1D69",1)</v>
      </c>
    </row>
    <row r="23" s="2" customFormat="1" customHeight="1" spans="1:20">
      <c r="A23" s="12"/>
      <c r="B23" s="12" t="s">
        <v>160</v>
      </c>
      <c r="C23" s="12" t="s">
        <v>161</v>
      </c>
      <c r="D23" s="12" t="s">
        <v>162</v>
      </c>
      <c r="E23" s="12" t="s">
        <v>89</v>
      </c>
      <c r="F23" s="12" t="s">
        <v>29</v>
      </c>
      <c r="G23" s="21" t="s">
        <v>163</v>
      </c>
      <c r="H23" s="12" t="s">
        <v>52</v>
      </c>
      <c r="I23" s="12" t="s">
        <v>164</v>
      </c>
      <c r="J23" s="12" t="s">
        <v>62</v>
      </c>
      <c r="K23" s="12" t="s">
        <v>165</v>
      </c>
      <c r="L23" s="12">
        <v>202306</v>
      </c>
      <c r="M23" s="12" t="s">
        <v>166</v>
      </c>
      <c r="N23" s="12" t="s">
        <v>148</v>
      </c>
      <c r="O23" s="27">
        <v>195</v>
      </c>
      <c r="P23" s="12">
        <v>1</v>
      </c>
      <c r="Q23" s="12" t="s">
        <v>35</v>
      </c>
      <c r="R23" s="12" t="s">
        <v>36</v>
      </c>
      <c r="S23" s="12" t="s">
        <v>167</v>
      </c>
      <c r="T23" s="12" t="str">
        <f>_xlfn.DISPIMG("ID_32F235194C494B1FA6E4C0EDE316263D",1)</f>
        <v>=DISPIMG("ID_32F235194C494B1FA6E4C0EDE316263D",1)</v>
      </c>
    </row>
    <row r="24" s="2" customFormat="1" customHeight="1" spans="1:20">
      <c r="A24" s="12"/>
      <c r="B24" s="12" t="s">
        <v>168</v>
      </c>
      <c r="C24" s="12" t="s">
        <v>169</v>
      </c>
      <c r="D24" s="12" t="s">
        <v>170</v>
      </c>
      <c r="E24" s="12" t="s">
        <v>89</v>
      </c>
      <c r="F24" s="12" t="s">
        <v>29</v>
      </c>
      <c r="G24" s="21" t="s">
        <v>171</v>
      </c>
      <c r="H24" s="12" t="s">
        <v>52</v>
      </c>
      <c r="I24" s="12" t="s">
        <v>164</v>
      </c>
      <c r="J24" s="12" t="s">
        <v>62</v>
      </c>
      <c r="K24" s="12" t="s">
        <v>172</v>
      </c>
      <c r="L24" s="12">
        <v>202207</v>
      </c>
      <c r="M24" s="12" t="s">
        <v>166</v>
      </c>
      <c r="N24" s="12" t="s">
        <v>148</v>
      </c>
      <c r="O24" s="27">
        <v>172.5</v>
      </c>
      <c r="P24" s="12">
        <v>2</v>
      </c>
      <c r="Q24" s="12" t="s">
        <v>35</v>
      </c>
      <c r="R24" s="12" t="s">
        <v>36</v>
      </c>
      <c r="S24" s="12" t="s">
        <v>173</v>
      </c>
      <c r="T24" s="12" t="str">
        <f>_xlfn.DISPIMG("ID_1D264CCAF74A4E65BAC6ADD397A4B55A",1)</f>
        <v>=DISPIMG("ID_1D264CCAF74A4E65BAC6ADD397A4B55A",1)</v>
      </c>
    </row>
    <row r="25" s="2" customFormat="1" customHeight="1" spans="1:20">
      <c r="A25" s="12"/>
      <c r="B25" s="22" t="s">
        <v>174</v>
      </c>
      <c r="C25" s="22" t="s">
        <v>175</v>
      </c>
      <c r="D25" s="22" t="s">
        <v>176</v>
      </c>
      <c r="E25" s="22" t="s">
        <v>50</v>
      </c>
      <c r="F25" s="22" t="s">
        <v>177</v>
      </c>
      <c r="G25" s="23">
        <v>19981116</v>
      </c>
      <c r="H25" s="22" t="s">
        <v>52</v>
      </c>
      <c r="I25" s="22" t="s">
        <v>164</v>
      </c>
      <c r="J25" s="22" t="s">
        <v>62</v>
      </c>
      <c r="K25" s="22" t="s">
        <v>178</v>
      </c>
      <c r="L25" s="22">
        <v>202207</v>
      </c>
      <c r="M25" s="22" t="s">
        <v>166</v>
      </c>
      <c r="N25" s="22" t="s">
        <v>148</v>
      </c>
      <c r="O25" s="28">
        <v>169.5</v>
      </c>
      <c r="P25" s="22">
        <v>3</v>
      </c>
      <c r="Q25" s="22" t="s">
        <v>179</v>
      </c>
      <c r="R25" s="22" t="s">
        <v>179</v>
      </c>
      <c r="S25" s="22" t="s">
        <v>180</v>
      </c>
      <c r="T25" s="12"/>
    </row>
    <row r="26" s="2" customFormat="1" customHeight="1" spans="1:20">
      <c r="A26" s="12"/>
      <c r="B26" s="12" t="s">
        <v>181</v>
      </c>
      <c r="C26" s="12" t="s">
        <v>182</v>
      </c>
      <c r="D26" s="12" t="s">
        <v>183</v>
      </c>
      <c r="E26" s="12" t="s">
        <v>89</v>
      </c>
      <c r="F26" s="12" t="s">
        <v>29</v>
      </c>
      <c r="G26" s="21" t="s">
        <v>184</v>
      </c>
      <c r="H26" s="12" t="s">
        <v>52</v>
      </c>
      <c r="I26" s="12" t="s">
        <v>164</v>
      </c>
      <c r="J26" s="12" t="s">
        <v>185</v>
      </c>
      <c r="K26" s="12" t="s">
        <v>186</v>
      </c>
      <c r="L26" s="12">
        <v>202006</v>
      </c>
      <c r="M26" s="12" t="s">
        <v>187</v>
      </c>
      <c r="N26" s="12" t="s">
        <v>148</v>
      </c>
      <c r="O26" s="27">
        <v>195.5</v>
      </c>
      <c r="P26" s="12">
        <v>1</v>
      </c>
      <c r="Q26" s="12" t="s">
        <v>35</v>
      </c>
      <c r="R26" s="12" t="s">
        <v>36</v>
      </c>
      <c r="S26" s="12" t="s">
        <v>188</v>
      </c>
      <c r="T26" s="12" t="str">
        <f>_xlfn.DISPIMG("ID_69F9448A535443E6AE94899B6DDC421F",1)</f>
        <v>=DISPIMG("ID_69F9448A535443E6AE94899B6DDC421F",1)</v>
      </c>
    </row>
    <row r="27" s="2" customFormat="1" customHeight="1" spans="1:20">
      <c r="A27" s="12"/>
      <c r="B27" s="12" t="s">
        <v>189</v>
      </c>
      <c r="C27" s="12" t="s">
        <v>190</v>
      </c>
      <c r="D27" s="12" t="s">
        <v>191</v>
      </c>
      <c r="E27" s="12" t="s">
        <v>50</v>
      </c>
      <c r="F27" s="12" t="s">
        <v>192</v>
      </c>
      <c r="G27" s="21" t="s">
        <v>193</v>
      </c>
      <c r="H27" s="12" t="s">
        <v>52</v>
      </c>
      <c r="I27" s="12" t="s">
        <v>164</v>
      </c>
      <c r="J27" s="12" t="s">
        <v>185</v>
      </c>
      <c r="K27" s="12" t="s">
        <v>186</v>
      </c>
      <c r="L27" s="12">
        <v>202107</v>
      </c>
      <c r="M27" s="12" t="s">
        <v>187</v>
      </c>
      <c r="N27" s="12" t="s">
        <v>148</v>
      </c>
      <c r="O27" s="27">
        <v>195</v>
      </c>
      <c r="P27" s="12">
        <v>2</v>
      </c>
      <c r="Q27" s="12" t="s">
        <v>35</v>
      </c>
      <c r="R27" s="12" t="s">
        <v>36</v>
      </c>
      <c r="S27" s="12" t="s">
        <v>194</v>
      </c>
      <c r="T27" s="12" t="str">
        <f>_xlfn.DISPIMG("ID_D7545B6AAFA1443DB2CF970AB04DF4FE",1)</f>
        <v>=DISPIMG("ID_D7545B6AAFA1443DB2CF970AB04DF4FE",1)</v>
      </c>
    </row>
    <row r="28" s="2" customFormat="1" customHeight="1" spans="1:20">
      <c r="A28" s="12"/>
      <c r="B28" s="12" t="s">
        <v>195</v>
      </c>
      <c r="C28" s="12" t="s">
        <v>196</v>
      </c>
      <c r="D28" s="12" t="s">
        <v>197</v>
      </c>
      <c r="E28" s="12" t="s">
        <v>89</v>
      </c>
      <c r="F28" s="12" t="s">
        <v>29</v>
      </c>
      <c r="G28" s="21" t="s">
        <v>198</v>
      </c>
      <c r="H28" s="12" t="s">
        <v>52</v>
      </c>
      <c r="I28" s="12" t="s">
        <v>164</v>
      </c>
      <c r="J28" s="12" t="s">
        <v>185</v>
      </c>
      <c r="K28" s="12" t="s">
        <v>199</v>
      </c>
      <c r="L28" s="12">
        <v>202006</v>
      </c>
      <c r="M28" s="12" t="s">
        <v>187</v>
      </c>
      <c r="N28" s="12" t="s">
        <v>148</v>
      </c>
      <c r="O28" s="27">
        <v>179</v>
      </c>
      <c r="P28" s="12">
        <v>3</v>
      </c>
      <c r="Q28" s="12" t="s">
        <v>35</v>
      </c>
      <c r="R28" s="12" t="s">
        <v>36</v>
      </c>
      <c r="S28" s="12" t="s">
        <v>200</v>
      </c>
      <c r="T28" s="12" t="str">
        <f>_xlfn.DISPIMG("ID_BD83CCD8D4164C048B0273941268FFD3",1)</f>
        <v>=DISPIMG("ID_BD83CCD8D4164C048B0273941268FFD3",1)</v>
      </c>
    </row>
    <row r="29" s="2" customFormat="1" customHeight="1" spans="1:20">
      <c r="A29" s="12"/>
      <c r="B29" s="12" t="s">
        <v>201</v>
      </c>
      <c r="C29" s="12" t="s">
        <v>202</v>
      </c>
      <c r="D29" s="12" t="s">
        <v>203</v>
      </c>
      <c r="E29" s="12" t="s">
        <v>89</v>
      </c>
      <c r="F29" s="12" t="s">
        <v>29</v>
      </c>
      <c r="G29" s="21" t="s">
        <v>204</v>
      </c>
      <c r="H29" s="12" t="s">
        <v>52</v>
      </c>
      <c r="I29" s="12" t="s">
        <v>164</v>
      </c>
      <c r="J29" s="12" t="s">
        <v>205</v>
      </c>
      <c r="K29" s="12" t="s">
        <v>206</v>
      </c>
      <c r="L29" s="12">
        <v>202006</v>
      </c>
      <c r="M29" s="12" t="s">
        <v>207</v>
      </c>
      <c r="N29" s="12" t="s">
        <v>148</v>
      </c>
      <c r="O29" s="27">
        <v>193.5</v>
      </c>
      <c r="P29" s="12">
        <v>1</v>
      </c>
      <c r="Q29" s="12" t="s">
        <v>35</v>
      </c>
      <c r="R29" s="12" t="s">
        <v>36</v>
      </c>
      <c r="S29" s="12">
        <v>1827561059</v>
      </c>
      <c r="T29" s="12" t="str">
        <f>_xlfn.DISPIMG("ID_6726F8D214BC418E819AF9411714023C",1)</f>
        <v>=DISPIMG("ID_6726F8D214BC418E819AF9411714023C",1)</v>
      </c>
    </row>
    <row r="30" s="2" customFormat="1" customHeight="1" spans="1:20">
      <c r="A30" s="12"/>
      <c r="B30" s="12" t="s">
        <v>208</v>
      </c>
      <c r="C30" s="12" t="s">
        <v>209</v>
      </c>
      <c r="D30" s="12" t="s">
        <v>210</v>
      </c>
      <c r="E30" s="12" t="s">
        <v>50</v>
      </c>
      <c r="F30" s="12" t="s">
        <v>29</v>
      </c>
      <c r="G30" s="21" t="s">
        <v>211</v>
      </c>
      <c r="H30" s="12" t="s">
        <v>52</v>
      </c>
      <c r="I30" s="12" t="s">
        <v>164</v>
      </c>
      <c r="J30" s="12" t="s">
        <v>205</v>
      </c>
      <c r="K30" s="12" t="s">
        <v>212</v>
      </c>
      <c r="L30" s="12">
        <v>202107</v>
      </c>
      <c r="M30" s="12" t="s">
        <v>207</v>
      </c>
      <c r="N30" s="12" t="s">
        <v>148</v>
      </c>
      <c r="O30" s="27">
        <v>188.5</v>
      </c>
      <c r="P30" s="12">
        <v>2</v>
      </c>
      <c r="Q30" s="12" t="s">
        <v>35</v>
      </c>
      <c r="R30" s="12" t="s">
        <v>36</v>
      </c>
      <c r="S30" s="12" t="s">
        <v>213</v>
      </c>
      <c r="T30" s="12" t="str">
        <f>_xlfn.DISPIMG("ID_117BA3AF389D47B39494B99F393F07B2",1)</f>
        <v>=DISPIMG("ID_117BA3AF389D47B39494B99F393F07B2",1)</v>
      </c>
    </row>
    <row r="31" s="2" customFormat="1" customHeight="1" spans="1:20">
      <c r="A31" s="12"/>
      <c r="B31" s="12" t="s">
        <v>214</v>
      </c>
      <c r="C31" s="12" t="s">
        <v>215</v>
      </c>
      <c r="D31" s="12" t="s">
        <v>216</v>
      </c>
      <c r="E31" s="12" t="s">
        <v>89</v>
      </c>
      <c r="F31" s="12" t="s">
        <v>29</v>
      </c>
      <c r="G31" s="21" t="s">
        <v>217</v>
      </c>
      <c r="H31" s="12" t="s">
        <v>52</v>
      </c>
      <c r="I31" s="12" t="s">
        <v>164</v>
      </c>
      <c r="J31" s="12" t="s">
        <v>205</v>
      </c>
      <c r="K31" s="12" t="s">
        <v>218</v>
      </c>
      <c r="L31" s="12">
        <v>201807</v>
      </c>
      <c r="M31" s="12" t="s">
        <v>207</v>
      </c>
      <c r="N31" s="12" t="s">
        <v>148</v>
      </c>
      <c r="O31" s="27">
        <v>185</v>
      </c>
      <c r="P31" s="12">
        <v>3</v>
      </c>
      <c r="Q31" s="12" t="s">
        <v>35</v>
      </c>
      <c r="R31" s="12" t="s">
        <v>36</v>
      </c>
      <c r="S31" s="12" t="s">
        <v>219</v>
      </c>
      <c r="T31" s="12" t="str">
        <f>_xlfn.DISPIMG("ID_C3AEF0DFC6864160B40C6B1A73F092CD",1)</f>
        <v>=DISPIMG("ID_C3AEF0DFC6864160B40C6B1A73F092CD",1)</v>
      </c>
    </row>
    <row r="32" s="2" customFormat="1" customHeight="1" spans="1:20">
      <c r="A32" s="12"/>
      <c r="B32" s="12" t="s">
        <v>220</v>
      </c>
      <c r="C32" s="12" t="s">
        <v>221</v>
      </c>
      <c r="D32" s="12" t="s">
        <v>222</v>
      </c>
      <c r="E32" s="12" t="s">
        <v>50</v>
      </c>
      <c r="F32" s="12" t="s">
        <v>29</v>
      </c>
      <c r="G32" s="21" t="s">
        <v>223</v>
      </c>
      <c r="H32" s="12" t="s">
        <v>52</v>
      </c>
      <c r="I32" s="12" t="s">
        <v>164</v>
      </c>
      <c r="J32" s="12" t="s">
        <v>62</v>
      </c>
      <c r="K32" s="12" t="s">
        <v>206</v>
      </c>
      <c r="L32" s="12">
        <v>202207</v>
      </c>
      <c r="M32" s="12" t="s">
        <v>166</v>
      </c>
      <c r="N32" s="12" t="s">
        <v>148</v>
      </c>
      <c r="O32" s="27">
        <v>161</v>
      </c>
      <c r="P32" s="12">
        <v>4</v>
      </c>
      <c r="Q32" s="12" t="s">
        <v>224</v>
      </c>
      <c r="R32" s="12" t="s">
        <v>36</v>
      </c>
      <c r="S32" s="12">
        <v>18184226866</v>
      </c>
      <c r="T32" s="12" t="str">
        <f>_xlfn.DISPIMG("ID_64C8F8F12CBF4BAA88AEF5EDF2B93B75",1)</f>
        <v>=DISPIMG("ID_64C8F8F12CBF4BAA88AEF5EDF2B93B75",1)</v>
      </c>
    </row>
    <row r="33" s="2" customFormat="1" customHeight="1" spans="1:20">
      <c r="A33" s="12"/>
      <c r="B33" s="12" t="s">
        <v>225</v>
      </c>
      <c r="C33" s="12" t="s">
        <v>226</v>
      </c>
      <c r="D33" s="12" t="s">
        <v>227</v>
      </c>
      <c r="E33" s="12" t="s">
        <v>89</v>
      </c>
      <c r="F33" s="12" t="s">
        <v>29</v>
      </c>
      <c r="G33" s="20">
        <v>19970420</v>
      </c>
      <c r="H33" s="12" t="s">
        <v>52</v>
      </c>
      <c r="I33" s="12" t="s">
        <v>109</v>
      </c>
      <c r="J33" s="12" t="s">
        <v>228</v>
      </c>
      <c r="K33" s="12" t="s">
        <v>229</v>
      </c>
      <c r="L33" s="12">
        <v>202007</v>
      </c>
      <c r="M33" s="12" t="s">
        <v>230</v>
      </c>
      <c r="N33" s="12" t="s">
        <v>231</v>
      </c>
      <c r="O33" s="27">
        <v>216.5</v>
      </c>
      <c r="P33" s="12">
        <v>1</v>
      </c>
      <c r="Q33" s="12" t="s">
        <v>35</v>
      </c>
      <c r="R33" s="12" t="s">
        <v>36</v>
      </c>
      <c r="S33" s="12">
        <v>18286203241</v>
      </c>
      <c r="T33" s="12" t="str">
        <f>_xlfn.DISPIMG("ID_1E99261DBDB14E88B11E15D8DAFF0016",1)</f>
        <v>=DISPIMG("ID_1E99261DBDB14E88B11E15D8DAFF0016",1)</v>
      </c>
    </row>
    <row r="34" s="2" customFormat="1" customHeight="1" spans="1:20">
      <c r="A34" s="12"/>
      <c r="B34" s="12" t="s">
        <v>232</v>
      </c>
      <c r="C34" s="12" t="s">
        <v>233</v>
      </c>
      <c r="D34" s="12" t="s">
        <v>234</v>
      </c>
      <c r="E34" s="12" t="s">
        <v>89</v>
      </c>
      <c r="F34" s="12" t="s">
        <v>29</v>
      </c>
      <c r="G34" s="20">
        <v>20000418</v>
      </c>
      <c r="H34" s="12" t="s">
        <v>52</v>
      </c>
      <c r="I34" s="12" t="s">
        <v>109</v>
      </c>
      <c r="J34" s="12" t="s">
        <v>228</v>
      </c>
      <c r="K34" s="12" t="s">
        <v>206</v>
      </c>
      <c r="L34" s="12">
        <v>202307</v>
      </c>
      <c r="M34" s="12" t="s">
        <v>230</v>
      </c>
      <c r="N34" s="12" t="s">
        <v>231</v>
      </c>
      <c r="O34" s="27">
        <v>191.5</v>
      </c>
      <c r="P34" s="12">
        <v>3</v>
      </c>
      <c r="Q34" s="12" t="s">
        <v>35</v>
      </c>
      <c r="R34" s="12" t="s">
        <v>36</v>
      </c>
      <c r="S34" s="12">
        <v>18083504566</v>
      </c>
      <c r="T34" s="12" t="str">
        <f>_xlfn.DISPIMG("ID_C38C6738145C403AA88A88509D9D89E8",1)</f>
        <v>=DISPIMG("ID_C38C6738145C403AA88A88509D9D89E8",1)</v>
      </c>
    </row>
    <row r="35" s="2" customFormat="1" customHeight="1" spans="1:20">
      <c r="A35" s="12"/>
      <c r="B35" s="12" t="s">
        <v>235</v>
      </c>
      <c r="C35" s="12" t="s">
        <v>236</v>
      </c>
      <c r="D35" s="12" t="s">
        <v>237</v>
      </c>
      <c r="E35" s="12" t="s">
        <v>89</v>
      </c>
      <c r="F35" s="12" t="s">
        <v>29</v>
      </c>
      <c r="G35" s="20">
        <v>19980112</v>
      </c>
      <c r="H35" s="12" t="s">
        <v>52</v>
      </c>
      <c r="I35" s="12" t="s">
        <v>109</v>
      </c>
      <c r="J35" s="12" t="s">
        <v>228</v>
      </c>
      <c r="K35" s="12" t="s">
        <v>206</v>
      </c>
      <c r="L35" s="12">
        <v>202107</v>
      </c>
      <c r="M35" s="12" t="s">
        <v>230</v>
      </c>
      <c r="N35" s="12" t="s">
        <v>231</v>
      </c>
      <c r="O35" s="27">
        <v>191</v>
      </c>
      <c r="P35" s="12">
        <v>3</v>
      </c>
      <c r="Q35" s="12" t="s">
        <v>35</v>
      </c>
      <c r="R35" s="12" t="s">
        <v>36</v>
      </c>
      <c r="S35" s="12">
        <v>18311530910</v>
      </c>
      <c r="T35" s="12" t="str">
        <f>_xlfn.DISPIMG("ID_FB2AA4F729874919BD43829B588C2BBA",1)</f>
        <v>=DISPIMG("ID_FB2AA4F729874919BD43829B588C2BBA",1)</v>
      </c>
    </row>
    <row r="36" s="2" customFormat="1" customHeight="1" spans="1:20">
      <c r="A36" s="12"/>
      <c r="B36" s="12" t="s">
        <v>238</v>
      </c>
      <c r="C36" s="12" t="s">
        <v>239</v>
      </c>
      <c r="D36" s="12" t="s">
        <v>240</v>
      </c>
      <c r="E36" s="12" t="s">
        <v>89</v>
      </c>
      <c r="F36" s="12" t="s">
        <v>29</v>
      </c>
      <c r="G36" s="20">
        <v>20010226</v>
      </c>
      <c r="H36" s="12" t="s">
        <v>52</v>
      </c>
      <c r="I36" s="12" t="s">
        <v>145</v>
      </c>
      <c r="J36" s="12" t="s">
        <v>146</v>
      </c>
      <c r="K36" s="12" t="s">
        <v>206</v>
      </c>
      <c r="L36" s="12">
        <v>202307</v>
      </c>
      <c r="M36" s="12" t="s">
        <v>241</v>
      </c>
      <c r="N36" s="12" t="s">
        <v>231</v>
      </c>
      <c r="O36" s="27">
        <v>210.5</v>
      </c>
      <c r="P36" s="12">
        <v>1</v>
      </c>
      <c r="Q36" s="12" t="s">
        <v>35</v>
      </c>
      <c r="R36" s="12" t="s">
        <v>36</v>
      </c>
      <c r="S36" s="12">
        <v>13096719778</v>
      </c>
      <c r="T36" s="12" t="str">
        <f>_xlfn.DISPIMG("ID_C9F2663ED6DE46B19BFBC89C07803D7D",1)</f>
        <v>=DISPIMG("ID_C9F2663ED6DE46B19BFBC89C07803D7D",1)</v>
      </c>
    </row>
    <row r="37" s="2" customFormat="1" customHeight="1" spans="1:20">
      <c r="A37" s="12"/>
      <c r="B37" s="12" t="s">
        <v>242</v>
      </c>
      <c r="C37" s="12" t="s">
        <v>243</v>
      </c>
      <c r="D37" s="12" t="s">
        <v>244</v>
      </c>
      <c r="E37" s="12" t="s">
        <v>89</v>
      </c>
      <c r="F37" s="12" t="s">
        <v>29</v>
      </c>
      <c r="G37" s="20">
        <v>20010525</v>
      </c>
      <c r="H37" s="12" t="s">
        <v>52</v>
      </c>
      <c r="I37" s="12" t="s">
        <v>145</v>
      </c>
      <c r="J37" s="12" t="s">
        <v>146</v>
      </c>
      <c r="K37" s="12" t="s">
        <v>63</v>
      </c>
      <c r="L37" s="12">
        <v>202306</v>
      </c>
      <c r="M37" s="12" t="s">
        <v>241</v>
      </c>
      <c r="N37" s="12" t="s">
        <v>231</v>
      </c>
      <c r="O37" s="27">
        <v>202</v>
      </c>
      <c r="P37" s="12">
        <v>2</v>
      </c>
      <c r="Q37" s="12" t="s">
        <v>35</v>
      </c>
      <c r="R37" s="12" t="s">
        <v>36</v>
      </c>
      <c r="S37" s="12">
        <v>18311622336</v>
      </c>
      <c r="T37" s="12" t="str">
        <f>_xlfn.DISPIMG("ID_759216C37C1E40839B4A5CC65CCEB686",1)</f>
        <v>=DISPIMG("ID_759216C37C1E40839B4A5CC65CCEB686",1)</v>
      </c>
    </row>
    <row r="38" s="2" customFormat="1" customHeight="1" spans="1:20">
      <c r="A38" s="12"/>
      <c r="B38" s="12" t="s">
        <v>245</v>
      </c>
      <c r="C38" s="12" t="s">
        <v>246</v>
      </c>
      <c r="D38" s="12" t="s">
        <v>247</v>
      </c>
      <c r="E38" s="12" t="s">
        <v>89</v>
      </c>
      <c r="F38" s="12" t="s">
        <v>29</v>
      </c>
      <c r="G38" s="20">
        <v>20010216</v>
      </c>
      <c r="H38" s="12" t="s">
        <v>52</v>
      </c>
      <c r="I38" s="12" t="s">
        <v>145</v>
      </c>
      <c r="J38" s="12" t="s">
        <v>146</v>
      </c>
      <c r="K38" s="12" t="s">
        <v>63</v>
      </c>
      <c r="L38" s="12">
        <v>202307</v>
      </c>
      <c r="M38" s="12" t="s">
        <v>241</v>
      </c>
      <c r="N38" s="12" t="s">
        <v>231</v>
      </c>
      <c r="O38" s="27">
        <v>201</v>
      </c>
      <c r="P38" s="12">
        <v>3</v>
      </c>
      <c r="Q38" s="12" t="s">
        <v>35</v>
      </c>
      <c r="R38" s="12" t="s">
        <v>36</v>
      </c>
      <c r="S38" s="12">
        <v>18786899771</v>
      </c>
      <c r="T38" s="12" t="str">
        <f>_xlfn.DISPIMG("ID_64EFE4D502D24BC2BBAC268C4C12CB5B",1)</f>
        <v>=DISPIMG("ID_64EFE4D502D24BC2BBAC268C4C12CB5B",1)</v>
      </c>
    </row>
    <row r="39" s="2" customFormat="1" customHeight="1" spans="1:20">
      <c r="A39" s="12"/>
      <c r="B39" s="12" t="s">
        <v>248</v>
      </c>
      <c r="C39" s="12" t="s">
        <v>249</v>
      </c>
      <c r="D39" s="12" t="s">
        <v>250</v>
      </c>
      <c r="E39" s="12" t="s">
        <v>89</v>
      </c>
      <c r="F39" s="12" t="s">
        <v>29</v>
      </c>
      <c r="G39" s="20">
        <v>20001207</v>
      </c>
      <c r="H39" s="12" t="s">
        <v>52</v>
      </c>
      <c r="I39" s="12" t="s">
        <v>164</v>
      </c>
      <c r="J39" s="12" t="s">
        <v>185</v>
      </c>
      <c r="K39" s="12" t="s">
        <v>251</v>
      </c>
      <c r="L39" s="12">
        <v>202307</v>
      </c>
      <c r="M39" s="12" t="s">
        <v>252</v>
      </c>
      <c r="N39" s="12" t="s">
        <v>231</v>
      </c>
      <c r="O39" s="27">
        <v>183</v>
      </c>
      <c r="P39" s="12">
        <v>1</v>
      </c>
      <c r="Q39" s="12" t="s">
        <v>35</v>
      </c>
      <c r="R39" s="12" t="s">
        <v>36</v>
      </c>
      <c r="S39" s="12">
        <v>18684142607</v>
      </c>
      <c r="T39" s="12" t="str">
        <f>_xlfn.DISPIMG("ID_BF39D9DEA6C04CAEB37C49070D099813",1)</f>
        <v>=DISPIMG("ID_BF39D9DEA6C04CAEB37C49070D099813",1)</v>
      </c>
    </row>
    <row r="40" s="2" customFormat="1" customHeight="1" spans="1:20">
      <c r="A40" s="12"/>
      <c r="B40" s="12" t="s">
        <v>253</v>
      </c>
      <c r="C40" s="12" t="s">
        <v>254</v>
      </c>
      <c r="D40" s="12" t="s">
        <v>255</v>
      </c>
      <c r="E40" s="12" t="s">
        <v>50</v>
      </c>
      <c r="F40" s="12" t="s">
        <v>29</v>
      </c>
      <c r="G40" s="20">
        <v>19970925</v>
      </c>
      <c r="H40" s="12" t="s">
        <v>52</v>
      </c>
      <c r="I40" s="12" t="s">
        <v>164</v>
      </c>
      <c r="J40" s="12" t="s">
        <v>185</v>
      </c>
      <c r="K40" s="12" t="s">
        <v>256</v>
      </c>
      <c r="L40" s="12">
        <v>202106</v>
      </c>
      <c r="M40" s="12" t="s">
        <v>252</v>
      </c>
      <c r="N40" s="12" t="s">
        <v>231</v>
      </c>
      <c r="O40" s="27">
        <v>182</v>
      </c>
      <c r="P40" s="12">
        <v>2</v>
      </c>
      <c r="Q40" s="12" t="s">
        <v>35</v>
      </c>
      <c r="R40" s="12" t="s">
        <v>36</v>
      </c>
      <c r="S40" s="12">
        <v>18377174533</v>
      </c>
      <c r="T40" s="12" t="str">
        <f>_xlfn.DISPIMG("ID_4D1E6077773047EFA2D8ED19DABD8992",1)</f>
        <v>=DISPIMG("ID_4D1E6077773047EFA2D8ED19DABD8992",1)</v>
      </c>
    </row>
    <row r="41" s="2" customFormat="1" customHeight="1" spans="1:20">
      <c r="A41" s="12"/>
      <c r="B41" s="12" t="s">
        <v>257</v>
      </c>
      <c r="C41" s="12" t="s">
        <v>258</v>
      </c>
      <c r="D41" s="12" t="s">
        <v>259</v>
      </c>
      <c r="E41" s="12" t="s">
        <v>50</v>
      </c>
      <c r="F41" s="12" t="s">
        <v>29</v>
      </c>
      <c r="G41" s="20">
        <v>19980109</v>
      </c>
      <c r="H41" s="12" t="s">
        <v>52</v>
      </c>
      <c r="I41" s="12" t="s">
        <v>164</v>
      </c>
      <c r="J41" s="12" t="s">
        <v>185</v>
      </c>
      <c r="K41" s="12" t="s">
        <v>186</v>
      </c>
      <c r="L41" s="12">
        <v>202006</v>
      </c>
      <c r="M41" s="12" t="s">
        <v>252</v>
      </c>
      <c r="N41" s="12" t="s">
        <v>231</v>
      </c>
      <c r="O41" s="27">
        <v>178.5</v>
      </c>
      <c r="P41" s="12">
        <v>3</v>
      </c>
      <c r="Q41" s="12" t="s">
        <v>35</v>
      </c>
      <c r="R41" s="12" t="s">
        <v>36</v>
      </c>
      <c r="S41" s="12">
        <v>18285214330</v>
      </c>
      <c r="T41" s="12" t="str">
        <f>_xlfn.DISPIMG("ID_54F9511031AA4FFCB7C7416C5F0713D3",1)</f>
        <v>=DISPIMG("ID_54F9511031AA4FFCB7C7416C5F0713D3",1)</v>
      </c>
    </row>
    <row r="42" s="2" customFormat="1" customHeight="1" spans="1:20">
      <c r="A42" s="12"/>
      <c r="B42" s="12" t="s">
        <v>260</v>
      </c>
      <c r="C42" s="12" t="s">
        <v>261</v>
      </c>
      <c r="D42" s="12" t="s">
        <v>262</v>
      </c>
      <c r="E42" s="12" t="s">
        <v>50</v>
      </c>
      <c r="F42" s="12" t="s">
        <v>263</v>
      </c>
      <c r="G42" s="20">
        <v>19991013</v>
      </c>
      <c r="H42" s="12" t="s">
        <v>52</v>
      </c>
      <c r="I42" s="12" t="s">
        <v>164</v>
      </c>
      <c r="J42" s="12" t="s">
        <v>264</v>
      </c>
      <c r="K42" s="12" t="s">
        <v>186</v>
      </c>
      <c r="L42" s="12">
        <v>202207</v>
      </c>
      <c r="M42" s="12" t="s">
        <v>265</v>
      </c>
      <c r="N42" s="12" t="s">
        <v>231</v>
      </c>
      <c r="O42" s="27">
        <v>199.5</v>
      </c>
      <c r="P42" s="12">
        <v>1</v>
      </c>
      <c r="Q42" s="12" t="s">
        <v>35</v>
      </c>
      <c r="R42" s="12" t="s">
        <v>36</v>
      </c>
      <c r="S42" s="12">
        <v>15086468044</v>
      </c>
      <c r="T42" s="12" t="str">
        <f>_xlfn.DISPIMG("ID_02C0E1536B844D1C805A0C5C6B7BA95F",1)</f>
        <v>=DISPIMG("ID_02C0E1536B844D1C805A0C5C6B7BA95F",1)</v>
      </c>
    </row>
    <row r="43" s="2" customFormat="1" customHeight="1" spans="1:20">
      <c r="A43" s="12"/>
      <c r="B43" s="12" t="s">
        <v>266</v>
      </c>
      <c r="C43" s="12" t="s">
        <v>267</v>
      </c>
      <c r="D43" s="12" t="s">
        <v>268</v>
      </c>
      <c r="E43" s="12" t="s">
        <v>89</v>
      </c>
      <c r="F43" s="12" t="s">
        <v>29</v>
      </c>
      <c r="G43" s="20">
        <v>19971202</v>
      </c>
      <c r="H43" s="12" t="s">
        <v>52</v>
      </c>
      <c r="I43" s="12" t="s">
        <v>164</v>
      </c>
      <c r="J43" s="12" t="s">
        <v>269</v>
      </c>
      <c r="K43" s="12" t="s">
        <v>83</v>
      </c>
      <c r="L43" s="12">
        <v>202007</v>
      </c>
      <c r="M43" s="12" t="s">
        <v>265</v>
      </c>
      <c r="N43" s="12" t="s">
        <v>231</v>
      </c>
      <c r="O43" s="27">
        <v>195.5</v>
      </c>
      <c r="P43" s="12">
        <v>2</v>
      </c>
      <c r="Q43" s="12" t="s">
        <v>35</v>
      </c>
      <c r="R43" s="12" t="s">
        <v>36</v>
      </c>
      <c r="S43" s="12">
        <v>15120174511</v>
      </c>
      <c r="T43" s="12" t="str">
        <f>_xlfn.DISPIMG("ID_62161887071F4EC4BCBD365498B176B9",1)</f>
        <v>=DISPIMG("ID_62161887071F4EC4BCBD365498B176B9",1)</v>
      </c>
    </row>
    <row r="44" s="2" customFormat="1" customHeight="1" spans="1:20">
      <c r="A44" s="12"/>
      <c r="B44" s="12" t="s">
        <v>270</v>
      </c>
      <c r="C44" s="12" t="s">
        <v>271</v>
      </c>
      <c r="D44" s="12" t="s">
        <v>272</v>
      </c>
      <c r="E44" s="12" t="s">
        <v>50</v>
      </c>
      <c r="F44" s="12" t="s">
        <v>29</v>
      </c>
      <c r="G44" s="20">
        <v>19960922</v>
      </c>
      <c r="H44" s="12" t="s">
        <v>52</v>
      </c>
      <c r="I44" s="12" t="s">
        <v>164</v>
      </c>
      <c r="J44" s="12" t="s">
        <v>273</v>
      </c>
      <c r="K44" s="12" t="s">
        <v>274</v>
      </c>
      <c r="L44" s="12">
        <v>201806</v>
      </c>
      <c r="M44" s="12" t="s">
        <v>265</v>
      </c>
      <c r="N44" s="12" t="s">
        <v>231</v>
      </c>
      <c r="O44" s="27">
        <v>195</v>
      </c>
      <c r="P44" s="12">
        <v>3</v>
      </c>
      <c r="Q44" s="12" t="s">
        <v>35</v>
      </c>
      <c r="R44" s="12" t="s">
        <v>36</v>
      </c>
      <c r="S44" s="12">
        <v>18705272400</v>
      </c>
      <c r="T44" s="12" t="str">
        <f>_xlfn.DISPIMG("ID_4C89C67A1B7D443BAD26DF69D5610C7D",1)</f>
        <v>=DISPIMG("ID_4C89C67A1B7D443BAD26DF69D5610C7D",1)</v>
      </c>
    </row>
    <row r="45" s="2" customFormat="1" customHeight="1" spans="1:20">
      <c r="A45" s="12"/>
      <c r="B45" s="12" t="s">
        <v>275</v>
      </c>
      <c r="C45" s="12" t="s">
        <v>276</v>
      </c>
      <c r="D45" s="12" t="s">
        <v>277</v>
      </c>
      <c r="E45" s="12" t="s">
        <v>50</v>
      </c>
      <c r="F45" s="12" t="s">
        <v>29</v>
      </c>
      <c r="G45" s="20">
        <v>19990120</v>
      </c>
      <c r="H45" s="12" t="s">
        <v>52</v>
      </c>
      <c r="I45" s="12" t="s">
        <v>278</v>
      </c>
      <c r="J45" s="12" t="s">
        <v>279</v>
      </c>
      <c r="K45" s="12" t="s">
        <v>83</v>
      </c>
      <c r="L45" s="12">
        <v>202102</v>
      </c>
      <c r="M45" s="12" t="s">
        <v>280</v>
      </c>
      <c r="N45" s="12" t="s">
        <v>231</v>
      </c>
      <c r="O45" s="27">
        <v>192.5</v>
      </c>
      <c r="P45" s="12">
        <v>1</v>
      </c>
      <c r="Q45" s="12" t="s">
        <v>35</v>
      </c>
      <c r="R45" s="12" t="s">
        <v>36</v>
      </c>
      <c r="S45" s="12">
        <v>18798510352</v>
      </c>
      <c r="T45" s="12" t="str">
        <f>_xlfn.DISPIMG("ID_6C637A82D2BF4F2AB2A8A8B23489CA25",1)</f>
        <v>=DISPIMG("ID_6C637A82D2BF4F2AB2A8A8B23489CA25",1)</v>
      </c>
    </row>
    <row r="46" s="2" customFormat="1" customHeight="1" spans="1:20">
      <c r="A46" s="12"/>
      <c r="B46" s="12" t="s">
        <v>281</v>
      </c>
      <c r="C46" s="12" t="s">
        <v>282</v>
      </c>
      <c r="D46" s="12" t="s">
        <v>283</v>
      </c>
      <c r="E46" s="12" t="s">
        <v>89</v>
      </c>
      <c r="F46" s="12" t="s">
        <v>107</v>
      </c>
      <c r="G46" s="20">
        <v>19980201</v>
      </c>
      <c r="H46" s="12" t="s">
        <v>52</v>
      </c>
      <c r="I46" s="12" t="s">
        <v>278</v>
      </c>
      <c r="J46" s="12" t="s">
        <v>284</v>
      </c>
      <c r="K46" s="12" t="s">
        <v>285</v>
      </c>
      <c r="L46" s="12">
        <v>202207</v>
      </c>
      <c r="M46" s="12" t="s">
        <v>280</v>
      </c>
      <c r="N46" s="12" t="s">
        <v>231</v>
      </c>
      <c r="O46" s="27">
        <v>183.5</v>
      </c>
      <c r="P46" s="12">
        <v>2</v>
      </c>
      <c r="Q46" s="12" t="s">
        <v>35</v>
      </c>
      <c r="R46" s="12" t="s">
        <v>36</v>
      </c>
      <c r="S46" s="12">
        <v>15885178798</v>
      </c>
      <c r="T46" s="12" t="str">
        <f>_xlfn.DISPIMG("ID_71D308450D3A406F9BD2BBABE0CF4F39",1)</f>
        <v>=DISPIMG("ID_71D308450D3A406F9BD2BBABE0CF4F39",1)</v>
      </c>
    </row>
    <row r="47" s="2" customFormat="1" customHeight="1" spans="1:20">
      <c r="A47" s="12"/>
      <c r="B47" s="12" t="s">
        <v>286</v>
      </c>
      <c r="C47" s="12" t="s">
        <v>287</v>
      </c>
      <c r="D47" s="12" t="s">
        <v>288</v>
      </c>
      <c r="E47" s="12" t="s">
        <v>50</v>
      </c>
      <c r="F47" s="12" t="s">
        <v>107</v>
      </c>
      <c r="G47" s="20">
        <v>20001220</v>
      </c>
      <c r="H47" s="12" t="s">
        <v>52</v>
      </c>
      <c r="I47" s="12" t="s">
        <v>278</v>
      </c>
      <c r="J47" s="12" t="s">
        <v>284</v>
      </c>
      <c r="K47" s="12" t="s">
        <v>289</v>
      </c>
      <c r="L47" s="12">
        <v>202307</v>
      </c>
      <c r="M47" s="12" t="s">
        <v>280</v>
      </c>
      <c r="N47" s="12" t="s">
        <v>231</v>
      </c>
      <c r="O47" s="27">
        <v>181.5</v>
      </c>
      <c r="P47" s="12">
        <v>3</v>
      </c>
      <c r="Q47" s="12" t="s">
        <v>35</v>
      </c>
      <c r="R47" s="12" t="s">
        <v>36</v>
      </c>
      <c r="S47" s="12">
        <v>13595573326</v>
      </c>
      <c r="T47" s="12" t="str">
        <f>_xlfn.DISPIMG("ID_CDEF08C3C9AD4DB1BD70A49386C838DD",1)</f>
        <v>=DISPIMG("ID_CDEF08C3C9AD4DB1BD70A49386C838DD",1)</v>
      </c>
    </row>
    <row r="48" s="2" customFormat="1" customHeight="1" spans="1:20">
      <c r="A48" s="12"/>
      <c r="B48" s="12" t="s">
        <v>290</v>
      </c>
      <c r="C48" s="12" t="s">
        <v>291</v>
      </c>
      <c r="D48" s="12" t="s">
        <v>292</v>
      </c>
      <c r="E48" s="12" t="s">
        <v>89</v>
      </c>
      <c r="F48" s="12" t="s">
        <v>293</v>
      </c>
      <c r="G48" s="20">
        <v>20000228</v>
      </c>
      <c r="H48" s="12" t="s">
        <v>52</v>
      </c>
      <c r="I48" s="12" t="s">
        <v>278</v>
      </c>
      <c r="J48" s="12" t="s">
        <v>294</v>
      </c>
      <c r="K48" s="12" t="s">
        <v>83</v>
      </c>
      <c r="L48" s="12">
        <v>202207</v>
      </c>
      <c r="M48" s="12" t="s">
        <v>295</v>
      </c>
      <c r="N48" s="12" t="s">
        <v>231</v>
      </c>
      <c r="O48" s="27">
        <v>196.5</v>
      </c>
      <c r="P48" s="12">
        <v>1</v>
      </c>
      <c r="Q48" s="12" t="s">
        <v>35</v>
      </c>
      <c r="R48" s="12" t="s">
        <v>36</v>
      </c>
      <c r="S48" s="12">
        <v>18188129016</v>
      </c>
      <c r="T48" s="12" t="str">
        <f>_xlfn.DISPIMG("ID_684B2E03C35E4D5FA60082C88C8D3949",1)</f>
        <v>=DISPIMG("ID_684B2E03C35E4D5FA60082C88C8D3949",1)</v>
      </c>
    </row>
    <row r="49" s="2" customFormat="1" customHeight="1" spans="1:20">
      <c r="A49" s="12"/>
      <c r="B49" s="12" t="s">
        <v>296</v>
      </c>
      <c r="C49" s="12" t="s">
        <v>297</v>
      </c>
      <c r="D49" s="12" t="s">
        <v>298</v>
      </c>
      <c r="E49" s="12" t="s">
        <v>89</v>
      </c>
      <c r="F49" s="12" t="s">
        <v>29</v>
      </c>
      <c r="G49" s="20">
        <v>20010323</v>
      </c>
      <c r="H49" s="12" t="s">
        <v>52</v>
      </c>
      <c r="I49" s="12" t="s">
        <v>278</v>
      </c>
      <c r="J49" s="12" t="s">
        <v>299</v>
      </c>
      <c r="K49" s="12" t="s">
        <v>300</v>
      </c>
      <c r="L49" s="12">
        <v>202306</v>
      </c>
      <c r="M49" s="12" t="s">
        <v>295</v>
      </c>
      <c r="N49" s="12" t="s">
        <v>231</v>
      </c>
      <c r="O49" s="27">
        <v>196.5</v>
      </c>
      <c r="P49" s="12">
        <v>1</v>
      </c>
      <c r="Q49" s="12" t="s">
        <v>35</v>
      </c>
      <c r="R49" s="12" t="s">
        <v>36</v>
      </c>
      <c r="S49" s="12">
        <v>17785252928</v>
      </c>
      <c r="T49" s="12" t="str">
        <f>_xlfn.DISPIMG("ID_3BFFF4CA366A477D9C5C06F64063B528",1)</f>
        <v>=DISPIMG("ID_3BFFF4CA366A477D9C5C06F64063B528",1)</v>
      </c>
    </row>
    <row r="50" s="2" customFormat="1" customHeight="1" spans="1:20">
      <c r="A50" s="12"/>
      <c r="B50" s="12" t="s">
        <v>301</v>
      </c>
      <c r="C50" s="12" t="s">
        <v>302</v>
      </c>
      <c r="D50" s="12" t="s">
        <v>303</v>
      </c>
      <c r="E50" s="12" t="s">
        <v>89</v>
      </c>
      <c r="F50" s="12" t="s">
        <v>29</v>
      </c>
      <c r="G50" s="20">
        <v>19980116</v>
      </c>
      <c r="H50" s="12" t="s">
        <v>52</v>
      </c>
      <c r="I50" s="12" t="s">
        <v>278</v>
      </c>
      <c r="J50" s="12" t="s">
        <v>299</v>
      </c>
      <c r="K50" s="12" t="s">
        <v>304</v>
      </c>
      <c r="L50" s="12">
        <v>202107</v>
      </c>
      <c r="M50" s="12" t="s">
        <v>295</v>
      </c>
      <c r="N50" s="12" t="s">
        <v>231</v>
      </c>
      <c r="O50" s="27">
        <v>192</v>
      </c>
      <c r="P50" s="12">
        <v>3</v>
      </c>
      <c r="Q50" s="12" t="s">
        <v>35</v>
      </c>
      <c r="R50" s="12" t="s">
        <v>36</v>
      </c>
      <c r="S50" s="12">
        <v>13378568133</v>
      </c>
      <c r="T50" s="12" t="str">
        <f>_xlfn.DISPIMG("ID_3E72535B390A4543B2FE80B32F1B6D13",1)</f>
        <v>=DISPIMG("ID_3E72535B390A4543B2FE80B32F1B6D13",1)</v>
      </c>
    </row>
    <row r="51" s="2" customFormat="1" customHeight="1" spans="1:20">
      <c r="A51" s="12"/>
      <c r="B51" s="12" t="s">
        <v>305</v>
      </c>
      <c r="C51" s="12" t="s">
        <v>306</v>
      </c>
      <c r="D51" s="12" t="s">
        <v>307</v>
      </c>
      <c r="E51" s="12" t="s">
        <v>89</v>
      </c>
      <c r="F51" s="12" t="s">
        <v>51</v>
      </c>
      <c r="G51" s="20">
        <v>19951223</v>
      </c>
      <c r="H51" s="12" t="s">
        <v>30</v>
      </c>
      <c r="I51" s="12"/>
      <c r="J51" s="12" t="s">
        <v>308</v>
      </c>
      <c r="K51" s="12" t="s">
        <v>309</v>
      </c>
      <c r="L51" s="12">
        <v>201607</v>
      </c>
      <c r="M51" s="12" t="s">
        <v>310</v>
      </c>
      <c r="N51" s="12" t="s">
        <v>311</v>
      </c>
      <c r="O51" s="27">
        <v>161.2</v>
      </c>
      <c r="P51" s="12">
        <v>1</v>
      </c>
      <c r="Q51" s="12" t="s">
        <v>35</v>
      </c>
      <c r="R51" s="12" t="s">
        <v>36</v>
      </c>
      <c r="S51" s="12">
        <v>18285031131</v>
      </c>
      <c r="T51" s="12" t="str">
        <f>_xlfn.DISPIMG("ID_EF10DC1BF33B4A4184439AF6312D4798",1)</f>
        <v>=DISPIMG("ID_EF10DC1BF33B4A4184439AF6312D4798",1)</v>
      </c>
    </row>
    <row r="52" s="2" customFormat="1" customHeight="1" spans="1:20">
      <c r="A52" s="12"/>
      <c r="B52" s="12" t="s">
        <v>312</v>
      </c>
      <c r="C52" s="12" t="s">
        <v>313</v>
      </c>
      <c r="D52" s="12" t="s">
        <v>314</v>
      </c>
      <c r="E52" s="12" t="s">
        <v>89</v>
      </c>
      <c r="F52" s="12" t="s">
        <v>177</v>
      </c>
      <c r="G52" s="20">
        <v>19990420</v>
      </c>
      <c r="H52" s="12" t="s">
        <v>30</v>
      </c>
      <c r="I52" s="12"/>
      <c r="J52" s="12" t="s">
        <v>308</v>
      </c>
      <c r="K52" s="12" t="s">
        <v>315</v>
      </c>
      <c r="L52" s="12">
        <v>202107</v>
      </c>
      <c r="M52" s="12" t="s">
        <v>310</v>
      </c>
      <c r="N52" s="12" t="s">
        <v>311</v>
      </c>
      <c r="O52" s="27">
        <v>155.3</v>
      </c>
      <c r="P52" s="12">
        <v>2</v>
      </c>
      <c r="Q52" s="12" t="s">
        <v>35</v>
      </c>
      <c r="R52" s="12" t="s">
        <v>36</v>
      </c>
      <c r="S52" s="12">
        <v>15519446287</v>
      </c>
      <c r="T52" s="12" t="str">
        <f>_xlfn.DISPIMG("ID_0C779C85EC1C402B9445E6F668FEC71B",1)</f>
        <v>=DISPIMG("ID_0C779C85EC1C402B9445E6F668FEC71B",1)</v>
      </c>
    </row>
    <row r="53" s="2" customFormat="1" customHeight="1" spans="1:20">
      <c r="A53" s="12"/>
      <c r="B53" s="12" t="s">
        <v>316</v>
      </c>
      <c r="C53" s="12" t="s">
        <v>317</v>
      </c>
      <c r="D53" s="12" t="s">
        <v>318</v>
      </c>
      <c r="E53" s="12" t="s">
        <v>89</v>
      </c>
      <c r="F53" s="12" t="s">
        <v>107</v>
      </c>
      <c r="G53" s="20">
        <v>19950809</v>
      </c>
      <c r="H53" s="12" t="s">
        <v>30</v>
      </c>
      <c r="I53" s="12"/>
      <c r="J53" s="12" t="s">
        <v>308</v>
      </c>
      <c r="K53" s="12" t="s">
        <v>309</v>
      </c>
      <c r="L53" s="12">
        <v>201707</v>
      </c>
      <c r="M53" s="12" t="s">
        <v>310</v>
      </c>
      <c r="N53" s="12" t="s">
        <v>311</v>
      </c>
      <c r="O53" s="27">
        <v>153.1</v>
      </c>
      <c r="P53" s="12">
        <v>3</v>
      </c>
      <c r="Q53" s="12" t="s">
        <v>35</v>
      </c>
      <c r="R53" s="12" t="s">
        <v>36</v>
      </c>
      <c r="S53" s="12">
        <v>18786852449</v>
      </c>
      <c r="T53" s="12" t="str">
        <f>_xlfn.DISPIMG("ID_3888D21ED9264CC7811A405F96346205",1)</f>
        <v>=DISPIMG("ID_3888D21ED9264CC7811A405F96346205",1)</v>
      </c>
    </row>
    <row r="54" s="2" customFormat="1" customHeight="1" spans="1:20">
      <c r="A54" s="12"/>
      <c r="B54" s="12" t="s">
        <v>319</v>
      </c>
      <c r="C54" s="12" t="s">
        <v>320</v>
      </c>
      <c r="D54" s="12" t="s">
        <v>321</v>
      </c>
      <c r="E54" s="12" t="s">
        <v>89</v>
      </c>
      <c r="F54" s="12" t="s">
        <v>29</v>
      </c>
      <c r="G54" s="20">
        <v>19960207</v>
      </c>
      <c r="H54" s="12" t="s">
        <v>30</v>
      </c>
      <c r="I54" s="12"/>
      <c r="J54" s="12" t="s">
        <v>322</v>
      </c>
      <c r="K54" s="12" t="s">
        <v>46</v>
      </c>
      <c r="L54" s="12">
        <v>201807</v>
      </c>
      <c r="M54" s="12" t="s">
        <v>323</v>
      </c>
      <c r="N54" s="12" t="s">
        <v>324</v>
      </c>
      <c r="O54" s="27">
        <v>160.5</v>
      </c>
      <c r="P54" s="12">
        <v>1</v>
      </c>
      <c r="Q54" s="12" t="s">
        <v>35</v>
      </c>
      <c r="R54" s="12" t="s">
        <v>36</v>
      </c>
      <c r="S54" s="12">
        <v>18885296554</v>
      </c>
      <c r="T54" s="12" t="str">
        <f>_xlfn.DISPIMG("ID_3C001FAF8572439089F1D2872A05CCEC",1)</f>
        <v>=DISPIMG("ID_3C001FAF8572439089F1D2872A05CCEC",1)</v>
      </c>
    </row>
    <row r="55" s="2" customFormat="1" customHeight="1" spans="1:20">
      <c r="A55" s="12"/>
      <c r="B55" s="22" t="s">
        <v>325</v>
      </c>
      <c r="C55" s="22" t="s">
        <v>326</v>
      </c>
      <c r="D55" s="22" t="s">
        <v>327</v>
      </c>
      <c r="E55" s="22" t="s">
        <v>89</v>
      </c>
      <c r="F55" s="22" t="s">
        <v>29</v>
      </c>
      <c r="G55" s="23">
        <v>19960728</v>
      </c>
      <c r="H55" s="22" t="s">
        <v>52</v>
      </c>
      <c r="I55" s="22"/>
      <c r="J55" s="22" t="s">
        <v>322</v>
      </c>
      <c r="K55" s="22" t="s">
        <v>328</v>
      </c>
      <c r="L55" s="22">
        <v>202107</v>
      </c>
      <c r="M55" s="22" t="s">
        <v>323</v>
      </c>
      <c r="N55" s="22" t="s">
        <v>324</v>
      </c>
      <c r="O55" s="28">
        <v>155.7</v>
      </c>
      <c r="P55" s="22">
        <v>2</v>
      </c>
      <c r="Q55" s="22" t="s">
        <v>179</v>
      </c>
      <c r="R55" s="22" t="s">
        <v>179</v>
      </c>
      <c r="S55" s="22">
        <v>15721767528</v>
      </c>
      <c r="T55" s="12"/>
    </row>
    <row r="56" s="2" customFormat="1" customHeight="1" spans="1:20">
      <c r="A56" s="12"/>
      <c r="B56" s="22" t="s">
        <v>329</v>
      </c>
      <c r="C56" s="22" t="s">
        <v>330</v>
      </c>
      <c r="D56" s="22" t="s">
        <v>331</v>
      </c>
      <c r="E56" s="22" t="s">
        <v>50</v>
      </c>
      <c r="F56" s="22" t="s">
        <v>29</v>
      </c>
      <c r="G56" s="23">
        <v>19951019</v>
      </c>
      <c r="H56" s="22" t="s">
        <v>30</v>
      </c>
      <c r="I56" s="22"/>
      <c r="J56" s="22" t="s">
        <v>322</v>
      </c>
      <c r="K56" s="22" t="s">
        <v>332</v>
      </c>
      <c r="L56" s="22">
        <v>201907</v>
      </c>
      <c r="M56" s="22" t="s">
        <v>323</v>
      </c>
      <c r="N56" s="22" t="s">
        <v>324</v>
      </c>
      <c r="O56" s="28">
        <v>144.4</v>
      </c>
      <c r="P56" s="22">
        <v>3</v>
      </c>
      <c r="Q56" s="22" t="s">
        <v>179</v>
      </c>
      <c r="R56" s="22" t="s">
        <v>179</v>
      </c>
      <c r="S56" s="22">
        <v>17623634241</v>
      </c>
      <c r="T56" s="12"/>
    </row>
    <row r="57" s="2" customFormat="1" customHeight="1" spans="1:20">
      <c r="A57" s="12"/>
      <c r="B57" s="12" t="s">
        <v>333</v>
      </c>
      <c r="C57" s="12" t="s">
        <v>334</v>
      </c>
      <c r="D57" s="12" t="s">
        <v>335</v>
      </c>
      <c r="E57" s="12" t="s">
        <v>89</v>
      </c>
      <c r="F57" s="12" t="s">
        <v>29</v>
      </c>
      <c r="G57" s="20">
        <v>19940530</v>
      </c>
      <c r="H57" s="12" t="s">
        <v>52</v>
      </c>
      <c r="I57" s="12"/>
      <c r="J57" s="12" t="s">
        <v>322</v>
      </c>
      <c r="K57" s="12" t="s">
        <v>336</v>
      </c>
      <c r="L57" s="12">
        <v>201807</v>
      </c>
      <c r="M57" s="12" t="s">
        <v>323</v>
      </c>
      <c r="N57" s="12" t="s">
        <v>324</v>
      </c>
      <c r="O57" s="27">
        <v>143.9</v>
      </c>
      <c r="P57" s="12">
        <v>4</v>
      </c>
      <c r="Q57" s="12" t="s">
        <v>224</v>
      </c>
      <c r="R57" s="12" t="s">
        <v>36</v>
      </c>
      <c r="S57" s="12" t="s">
        <v>337</v>
      </c>
      <c r="T57" s="12" t="str">
        <f>_xlfn.DISPIMG("ID_A04E6AF736414DC2AB57441A5F759680",1)</f>
        <v>=DISPIMG("ID_A04E6AF736414DC2AB57441A5F759680",1)</v>
      </c>
    </row>
    <row r="58" s="2" customFormat="1" customHeight="1" spans="1:20">
      <c r="A58" s="12"/>
      <c r="B58" s="22" t="s">
        <v>338</v>
      </c>
      <c r="C58" s="22" t="s">
        <v>339</v>
      </c>
      <c r="D58" s="22" t="s">
        <v>340</v>
      </c>
      <c r="E58" s="22" t="s">
        <v>50</v>
      </c>
      <c r="F58" s="22" t="s">
        <v>293</v>
      </c>
      <c r="G58" s="23">
        <v>19961006</v>
      </c>
      <c r="H58" s="22" t="s">
        <v>30</v>
      </c>
      <c r="I58" s="22"/>
      <c r="J58" s="22" t="s">
        <v>322</v>
      </c>
      <c r="K58" s="22" t="s">
        <v>315</v>
      </c>
      <c r="L58" s="22">
        <v>201907</v>
      </c>
      <c r="M58" s="22" t="s">
        <v>323</v>
      </c>
      <c r="N58" s="22" t="s">
        <v>324</v>
      </c>
      <c r="O58" s="28">
        <v>143</v>
      </c>
      <c r="P58" s="22">
        <v>5</v>
      </c>
      <c r="Q58" s="22" t="s">
        <v>224</v>
      </c>
      <c r="R58" s="22" t="s">
        <v>179</v>
      </c>
      <c r="S58" s="22" t="s">
        <v>341</v>
      </c>
      <c r="T58" s="12"/>
    </row>
    <row r="59" s="2" customFormat="1" customHeight="1" spans="1:20">
      <c r="A59" s="12"/>
      <c r="B59" s="12" t="s">
        <v>342</v>
      </c>
      <c r="C59" s="12" t="s">
        <v>343</v>
      </c>
      <c r="D59" s="12" t="s">
        <v>344</v>
      </c>
      <c r="E59" s="12" t="s">
        <v>89</v>
      </c>
      <c r="F59" s="12" t="s">
        <v>29</v>
      </c>
      <c r="G59" s="20">
        <v>19930816</v>
      </c>
      <c r="H59" s="12" t="s">
        <v>52</v>
      </c>
      <c r="I59" s="12" t="s">
        <v>164</v>
      </c>
      <c r="J59" s="12" t="s">
        <v>322</v>
      </c>
      <c r="K59" s="12" t="s">
        <v>336</v>
      </c>
      <c r="L59" s="12">
        <v>201807</v>
      </c>
      <c r="M59" s="12" t="s">
        <v>323</v>
      </c>
      <c r="N59" s="12" t="s">
        <v>324</v>
      </c>
      <c r="O59" s="27">
        <v>142.4</v>
      </c>
      <c r="P59" s="12">
        <v>6</v>
      </c>
      <c r="Q59" s="12" t="s">
        <v>224</v>
      </c>
      <c r="R59" s="12" t="s">
        <v>36</v>
      </c>
      <c r="S59" s="12">
        <v>18209861933</v>
      </c>
      <c r="T59" s="12" t="str">
        <f>_xlfn.DISPIMG("ID_2F593E0CDB8F4788886615409D2DD678",1)</f>
        <v>=DISPIMG("ID_2F593E0CDB8F4788886615409D2DD678",1)</v>
      </c>
    </row>
    <row r="60" s="2" customFormat="1" customHeight="1" spans="1:20">
      <c r="A60" s="12"/>
      <c r="B60" s="12" t="s">
        <v>345</v>
      </c>
      <c r="C60" s="12" t="s">
        <v>346</v>
      </c>
      <c r="D60" s="12" t="s">
        <v>347</v>
      </c>
      <c r="E60" s="12" t="s">
        <v>89</v>
      </c>
      <c r="F60" s="12" t="s">
        <v>29</v>
      </c>
      <c r="G60" s="20">
        <v>19940806</v>
      </c>
      <c r="H60" s="12" t="s">
        <v>30</v>
      </c>
      <c r="I60" s="12"/>
      <c r="J60" s="12" t="s">
        <v>322</v>
      </c>
      <c r="K60" s="12" t="s">
        <v>309</v>
      </c>
      <c r="L60" s="12">
        <v>201707</v>
      </c>
      <c r="M60" s="12" t="s">
        <v>323</v>
      </c>
      <c r="N60" s="12" t="s">
        <v>324</v>
      </c>
      <c r="O60" s="27">
        <v>142.4</v>
      </c>
      <c r="P60" s="12">
        <v>6</v>
      </c>
      <c r="Q60" s="12" t="s">
        <v>224</v>
      </c>
      <c r="R60" s="12" t="s">
        <v>36</v>
      </c>
      <c r="S60" s="12">
        <v>15985203481</v>
      </c>
      <c r="T60" s="12" t="str">
        <f>_xlfn.DISPIMG("ID_8CAEA309F6DE47DAABBAAED850D5B772",1)</f>
        <v>=DISPIMG("ID_8CAEA309F6DE47DAABBAAED850D5B772",1)</v>
      </c>
    </row>
    <row r="61" s="2" customFormat="1" customHeight="1" spans="1:20">
      <c r="A61" s="12"/>
      <c r="B61" s="12" t="s">
        <v>348</v>
      </c>
      <c r="C61" s="12" t="s">
        <v>349</v>
      </c>
      <c r="D61" s="12" t="s">
        <v>350</v>
      </c>
      <c r="E61" s="12" t="s">
        <v>89</v>
      </c>
      <c r="F61" s="12" t="s">
        <v>107</v>
      </c>
      <c r="G61" s="20">
        <v>19950824</v>
      </c>
      <c r="H61" s="12" t="s">
        <v>52</v>
      </c>
      <c r="I61" s="12"/>
      <c r="J61" s="12" t="s">
        <v>351</v>
      </c>
      <c r="K61" s="12" t="s">
        <v>352</v>
      </c>
      <c r="L61" s="12">
        <v>202207</v>
      </c>
      <c r="M61" s="12" t="s">
        <v>353</v>
      </c>
      <c r="N61" s="12" t="s">
        <v>354</v>
      </c>
      <c r="O61" s="27">
        <v>146.9</v>
      </c>
      <c r="P61" s="12">
        <v>1</v>
      </c>
      <c r="Q61" s="12" t="s">
        <v>35</v>
      </c>
      <c r="R61" s="12" t="s">
        <v>36</v>
      </c>
      <c r="S61" s="12">
        <v>18798537411</v>
      </c>
      <c r="T61" s="12" t="str">
        <f>_xlfn.DISPIMG("ID_608422EE398646D1B7CE8ED18F4F116C",1)</f>
        <v>=DISPIMG("ID_608422EE398646D1B7CE8ED18F4F116C",1)</v>
      </c>
    </row>
    <row r="62" s="2" customFormat="1" customHeight="1" spans="1:20">
      <c r="A62" s="12"/>
      <c r="B62" s="22" t="s">
        <v>355</v>
      </c>
      <c r="C62" s="22" t="s">
        <v>356</v>
      </c>
      <c r="D62" s="22" t="s">
        <v>357</v>
      </c>
      <c r="E62" s="22" t="s">
        <v>89</v>
      </c>
      <c r="F62" s="22" t="s">
        <v>51</v>
      </c>
      <c r="G62" s="23">
        <v>19940715</v>
      </c>
      <c r="H62" s="22" t="s">
        <v>52</v>
      </c>
      <c r="I62" s="22"/>
      <c r="J62" s="22" t="s">
        <v>351</v>
      </c>
      <c r="K62" s="22" t="s">
        <v>352</v>
      </c>
      <c r="L62" s="22">
        <v>202007</v>
      </c>
      <c r="M62" s="22" t="s">
        <v>353</v>
      </c>
      <c r="N62" s="22" t="s">
        <v>354</v>
      </c>
      <c r="O62" s="28">
        <v>139.4</v>
      </c>
      <c r="P62" s="22">
        <v>2</v>
      </c>
      <c r="Q62" s="22" t="s">
        <v>179</v>
      </c>
      <c r="R62" s="22" t="s">
        <v>179</v>
      </c>
      <c r="S62" s="22">
        <v>15286117041</v>
      </c>
      <c r="T62" s="12"/>
    </row>
    <row r="63" s="2" customFormat="1" customHeight="1" spans="1:20">
      <c r="A63" s="12"/>
      <c r="B63" s="12" t="s">
        <v>358</v>
      </c>
      <c r="C63" s="12" t="s">
        <v>359</v>
      </c>
      <c r="D63" s="12" t="s">
        <v>360</v>
      </c>
      <c r="E63" s="12" t="s">
        <v>89</v>
      </c>
      <c r="F63" s="12" t="s">
        <v>29</v>
      </c>
      <c r="G63" s="20">
        <v>19940122</v>
      </c>
      <c r="H63" s="12" t="s">
        <v>52</v>
      </c>
      <c r="I63" s="12" t="s">
        <v>361</v>
      </c>
      <c r="J63" s="12" t="s">
        <v>351</v>
      </c>
      <c r="K63" s="12" t="s">
        <v>352</v>
      </c>
      <c r="L63" s="12">
        <v>202007</v>
      </c>
      <c r="M63" s="12" t="s">
        <v>353</v>
      </c>
      <c r="N63" s="12" t="s">
        <v>354</v>
      </c>
      <c r="O63" s="27">
        <v>133.5</v>
      </c>
      <c r="P63" s="12">
        <v>3</v>
      </c>
      <c r="Q63" s="12" t="s">
        <v>35</v>
      </c>
      <c r="R63" s="12" t="s">
        <v>36</v>
      </c>
      <c r="S63" s="12">
        <v>18798120112</v>
      </c>
      <c r="T63" s="12" t="str">
        <f>_xlfn.DISPIMG("ID_CA03D671DDC543BFB50CD3F2E5DC4DF9",1)</f>
        <v>=DISPIMG("ID_CA03D671DDC543BFB50CD3F2E5DC4DF9",1)</v>
      </c>
    </row>
    <row r="64" s="2" customFormat="1" customHeight="1" spans="1:20">
      <c r="A64" s="12"/>
      <c r="B64" s="12" t="s">
        <v>362</v>
      </c>
      <c r="C64" s="12" t="s">
        <v>363</v>
      </c>
      <c r="D64" s="12" t="s">
        <v>364</v>
      </c>
      <c r="E64" s="12" t="s">
        <v>89</v>
      </c>
      <c r="F64" s="12" t="s">
        <v>29</v>
      </c>
      <c r="G64" s="20">
        <v>19981005</v>
      </c>
      <c r="H64" s="12" t="s">
        <v>52</v>
      </c>
      <c r="I64" s="12" t="s">
        <v>361</v>
      </c>
      <c r="J64" s="12" t="s">
        <v>351</v>
      </c>
      <c r="K64" s="12" t="s">
        <v>352</v>
      </c>
      <c r="L64" s="12">
        <v>202307</v>
      </c>
      <c r="M64" s="12" t="s">
        <v>353</v>
      </c>
      <c r="N64" s="12" t="s">
        <v>354</v>
      </c>
      <c r="O64" s="27">
        <v>131.4</v>
      </c>
      <c r="P64" s="12">
        <v>4</v>
      </c>
      <c r="Q64" s="12" t="s">
        <v>35</v>
      </c>
      <c r="R64" s="12" t="s">
        <v>36</v>
      </c>
      <c r="S64" s="12">
        <v>18285233916</v>
      </c>
      <c r="T64" s="12" t="str">
        <f>_xlfn.DISPIMG("ID_172D050AA5BF445BB3521787890597E4",1)</f>
        <v>=DISPIMG("ID_172D050AA5BF445BB3521787890597E4",1)</v>
      </c>
    </row>
    <row r="65" s="2" customFormat="1" customHeight="1" spans="1:20">
      <c r="A65" s="12"/>
      <c r="B65" s="22" t="s">
        <v>365</v>
      </c>
      <c r="C65" s="22" t="s">
        <v>366</v>
      </c>
      <c r="D65" s="22" t="s">
        <v>367</v>
      </c>
      <c r="E65" s="22" t="s">
        <v>50</v>
      </c>
      <c r="F65" s="22" t="s">
        <v>107</v>
      </c>
      <c r="G65" s="23">
        <v>19930906</v>
      </c>
      <c r="H65" s="22" t="s">
        <v>52</v>
      </c>
      <c r="I65" s="22"/>
      <c r="J65" s="22" t="s">
        <v>351</v>
      </c>
      <c r="K65" s="22" t="s">
        <v>368</v>
      </c>
      <c r="L65" s="22">
        <v>202204</v>
      </c>
      <c r="M65" s="22" t="s">
        <v>353</v>
      </c>
      <c r="N65" s="22" t="s">
        <v>354</v>
      </c>
      <c r="O65" s="28">
        <v>121.6</v>
      </c>
      <c r="P65" s="22">
        <v>5</v>
      </c>
      <c r="Q65" s="22" t="s">
        <v>179</v>
      </c>
      <c r="R65" s="22" t="s">
        <v>179</v>
      </c>
      <c r="S65" s="22" t="s">
        <v>369</v>
      </c>
      <c r="T65" s="12"/>
    </row>
    <row r="66" s="2" customFormat="1" customHeight="1" spans="1:20">
      <c r="A66" s="12"/>
      <c r="B66" s="22" t="s">
        <v>370</v>
      </c>
      <c r="C66" s="22" t="s">
        <v>371</v>
      </c>
      <c r="D66" s="22" t="s">
        <v>372</v>
      </c>
      <c r="E66" s="22" t="s">
        <v>89</v>
      </c>
      <c r="F66" s="22" t="s">
        <v>29</v>
      </c>
      <c r="G66" s="23">
        <v>19930902</v>
      </c>
      <c r="H66" s="22" t="s">
        <v>52</v>
      </c>
      <c r="I66" s="22"/>
      <c r="J66" s="22" t="s">
        <v>351</v>
      </c>
      <c r="K66" s="22" t="s">
        <v>352</v>
      </c>
      <c r="L66" s="22">
        <v>202207</v>
      </c>
      <c r="M66" s="22" t="s">
        <v>353</v>
      </c>
      <c r="N66" s="22" t="s">
        <v>354</v>
      </c>
      <c r="O66" s="28">
        <v>120.7</v>
      </c>
      <c r="P66" s="22">
        <v>6</v>
      </c>
      <c r="Q66" s="22" t="s">
        <v>179</v>
      </c>
      <c r="R66" s="22" t="s">
        <v>179</v>
      </c>
      <c r="S66" s="22">
        <v>15185701293</v>
      </c>
      <c r="T66" s="12"/>
    </row>
    <row r="67" s="2" customFormat="1" customHeight="1" spans="1:20">
      <c r="A67" s="12"/>
      <c r="B67" s="22" t="s">
        <v>373</v>
      </c>
      <c r="C67" s="22" t="s">
        <v>374</v>
      </c>
      <c r="D67" s="22" t="s">
        <v>375</v>
      </c>
      <c r="E67" s="22" t="s">
        <v>89</v>
      </c>
      <c r="F67" s="22" t="s">
        <v>293</v>
      </c>
      <c r="G67" s="23">
        <v>19940214</v>
      </c>
      <c r="H67" s="22" t="s">
        <v>52</v>
      </c>
      <c r="I67" s="22"/>
      <c r="J67" s="22" t="s">
        <v>351</v>
      </c>
      <c r="K67" s="22" t="s">
        <v>368</v>
      </c>
      <c r="L67" s="22">
        <v>202207</v>
      </c>
      <c r="M67" s="22" t="s">
        <v>353</v>
      </c>
      <c r="N67" s="22" t="s">
        <v>354</v>
      </c>
      <c r="O67" s="28">
        <v>119.1</v>
      </c>
      <c r="P67" s="22">
        <v>7</v>
      </c>
      <c r="Q67" s="22" t="s">
        <v>224</v>
      </c>
      <c r="R67" s="22" t="s">
        <v>179</v>
      </c>
      <c r="S67" s="22" t="s">
        <v>376</v>
      </c>
      <c r="T67" s="12"/>
    </row>
    <row r="68" s="2" customFormat="1" customHeight="1" spans="1:20">
      <c r="A68" s="12"/>
      <c r="B68" s="22" t="s">
        <v>377</v>
      </c>
      <c r="C68" s="22" t="s">
        <v>378</v>
      </c>
      <c r="D68" s="22" t="s">
        <v>379</v>
      </c>
      <c r="E68" s="22" t="s">
        <v>89</v>
      </c>
      <c r="F68" s="22" t="s">
        <v>107</v>
      </c>
      <c r="G68" s="23">
        <v>19931025</v>
      </c>
      <c r="H68" s="22" t="s">
        <v>52</v>
      </c>
      <c r="I68" s="22"/>
      <c r="J68" s="22" t="s">
        <v>351</v>
      </c>
      <c r="K68" s="22" t="s">
        <v>352</v>
      </c>
      <c r="L68" s="22">
        <v>202007</v>
      </c>
      <c r="M68" s="22" t="s">
        <v>353</v>
      </c>
      <c r="N68" s="22" t="s">
        <v>354</v>
      </c>
      <c r="O68" s="28">
        <v>117.7</v>
      </c>
      <c r="P68" s="22">
        <v>8</v>
      </c>
      <c r="Q68" s="22" t="s">
        <v>224</v>
      </c>
      <c r="R68" s="22" t="s">
        <v>179</v>
      </c>
      <c r="S68" s="22" t="s">
        <v>380</v>
      </c>
      <c r="T68" s="12"/>
    </row>
    <row r="69" s="2" customFormat="1" customHeight="1" spans="1:20">
      <c r="A69" s="12"/>
      <c r="B69" s="12" t="s">
        <v>381</v>
      </c>
      <c r="C69" s="12" t="s">
        <v>382</v>
      </c>
      <c r="D69" s="12" t="s">
        <v>383</v>
      </c>
      <c r="E69" s="12" t="s">
        <v>89</v>
      </c>
      <c r="F69" s="12" t="s">
        <v>29</v>
      </c>
      <c r="G69" s="20">
        <v>19891229</v>
      </c>
      <c r="H69" s="12" t="s">
        <v>52</v>
      </c>
      <c r="I69" s="12"/>
      <c r="J69" s="12" t="s">
        <v>384</v>
      </c>
      <c r="K69" s="12" t="s">
        <v>385</v>
      </c>
      <c r="L69" s="12">
        <v>202201</v>
      </c>
      <c r="M69" s="12" t="s">
        <v>386</v>
      </c>
      <c r="N69" s="12" t="s">
        <v>354</v>
      </c>
      <c r="O69" s="27">
        <v>176.6</v>
      </c>
      <c r="P69" s="12">
        <v>1</v>
      </c>
      <c r="Q69" s="12" t="s">
        <v>35</v>
      </c>
      <c r="R69" s="12" t="s">
        <v>36</v>
      </c>
      <c r="S69" s="12">
        <v>15285106551</v>
      </c>
      <c r="T69" s="12" t="str">
        <f>_xlfn.DISPIMG("ID_1DD5A366C4D44FC29BB342B91F17DD49",1)</f>
        <v>=DISPIMG("ID_1DD5A366C4D44FC29BB342B91F17DD49",1)</v>
      </c>
    </row>
    <row r="70" s="2" customFormat="1" customHeight="1" spans="1:20">
      <c r="A70" s="12"/>
      <c r="B70" s="22" t="s">
        <v>387</v>
      </c>
      <c r="C70" s="22" t="s">
        <v>388</v>
      </c>
      <c r="D70" s="22" t="s">
        <v>389</v>
      </c>
      <c r="E70" s="22" t="s">
        <v>89</v>
      </c>
      <c r="F70" s="22" t="s">
        <v>51</v>
      </c>
      <c r="G70" s="23">
        <v>19960802</v>
      </c>
      <c r="H70" s="22" t="s">
        <v>52</v>
      </c>
      <c r="I70" s="22"/>
      <c r="J70" s="22" t="s">
        <v>384</v>
      </c>
      <c r="K70" s="22" t="s">
        <v>368</v>
      </c>
      <c r="L70" s="22">
        <v>201907</v>
      </c>
      <c r="M70" s="22" t="s">
        <v>386</v>
      </c>
      <c r="N70" s="22" t="s">
        <v>354</v>
      </c>
      <c r="O70" s="28">
        <v>160.7</v>
      </c>
      <c r="P70" s="22">
        <v>2</v>
      </c>
      <c r="Q70" s="22" t="s">
        <v>179</v>
      </c>
      <c r="R70" s="22" t="s">
        <v>179</v>
      </c>
      <c r="S70" s="22">
        <v>18798627134</v>
      </c>
      <c r="T70" s="12"/>
    </row>
    <row r="71" s="2" customFormat="1" customHeight="1" spans="1:20">
      <c r="A71" s="12"/>
      <c r="B71" s="12" t="s">
        <v>390</v>
      </c>
      <c r="C71" s="12" t="s">
        <v>391</v>
      </c>
      <c r="D71" s="12" t="s">
        <v>392</v>
      </c>
      <c r="E71" s="12" t="s">
        <v>89</v>
      </c>
      <c r="F71" s="12" t="s">
        <v>29</v>
      </c>
      <c r="G71" s="20">
        <v>19900921</v>
      </c>
      <c r="H71" s="12" t="s">
        <v>52</v>
      </c>
      <c r="I71" s="12"/>
      <c r="J71" s="12" t="s">
        <v>384</v>
      </c>
      <c r="K71" s="12" t="s">
        <v>385</v>
      </c>
      <c r="L71" s="12">
        <v>201901</v>
      </c>
      <c r="M71" s="12" t="s">
        <v>386</v>
      </c>
      <c r="N71" s="12" t="s">
        <v>354</v>
      </c>
      <c r="O71" s="27">
        <v>156</v>
      </c>
      <c r="P71" s="12">
        <v>3</v>
      </c>
      <c r="Q71" s="12" t="s">
        <v>35</v>
      </c>
      <c r="R71" s="12" t="s">
        <v>36</v>
      </c>
      <c r="S71" s="12">
        <v>15885502881</v>
      </c>
      <c r="T71" s="12" t="str">
        <f>_xlfn.DISPIMG("ID_1075C30A063246569CCC1EF3476E82C6",1)</f>
        <v>=DISPIMG("ID_1075C30A063246569CCC1EF3476E82C6",1)</v>
      </c>
    </row>
    <row r="72" s="2" customFormat="1" customHeight="1" spans="1:20">
      <c r="A72" s="12"/>
      <c r="B72" s="12" t="s">
        <v>393</v>
      </c>
      <c r="C72" s="12" t="s">
        <v>394</v>
      </c>
      <c r="D72" s="12" t="s">
        <v>395</v>
      </c>
      <c r="E72" s="12" t="s">
        <v>89</v>
      </c>
      <c r="F72" s="12" t="s">
        <v>29</v>
      </c>
      <c r="G72" s="20">
        <v>19970310</v>
      </c>
      <c r="H72" s="12" t="s">
        <v>52</v>
      </c>
      <c r="I72" s="12"/>
      <c r="J72" s="12" t="s">
        <v>384</v>
      </c>
      <c r="K72" s="12" t="s">
        <v>396</v>
      </c>
      <c r="L72" s="12">
        <v>201906</v>
      </c>
      <c r="M72" s="12" t="s">
        <v>386</v>
      </c>
      <c r="N72" s="12" t="s">
        <v>354</v>
      </c>
      <c r="O72" s="27">
        <v>151.6</v>
      </c>
      <c r="P72" s="12">
        <v>4</v>
      </c>
      <c r="Q72" s="12" t="s">
        <v>224</v>
      </c>
      <c r="R72" s="12" t="s">
        <v>36</v>
      </c>
      <c r="S72" s="12">
        <v>15871129235</v>
      </c>
      <c r="T72" s="12" t="str">
        <f>_xlfn.DISPIMG("ID_F05ED04AF5E54A1C998106FB79092463",1)</f>
        <v>=DISPIMG("ID_F05ED04AF5E54A1C998106FB79092463",1)</v>
      </c>
    </row>
    <row r="73" s="2" customFormat="1" customHeight="1" spans="1:20">
      <c r="A73" s="12"/>
      <c r="B73" s="12" t="s">
        <v>397</v>
      </c>
      <c r="C73" s="12" t="s">
        <v>398</v>
      </c>
      <c r="D73" s="12" t="s">
        <v>399</v>
      </c>
      <c r="E73" s="12" t="s">
        <v>50</v>
      </c>
      <c r="F73" s="12" t="s">
        <v>29</v>
      </c>
      <c r="G73" s="20">
        <v>19980616</v>
      </c>
      <c r="H73" s="12" t="s">
        <v>52</v>
      </c>
      <c r="I73" s="12" t="s">
        <v>164</v>
      </c>
      <c r="J73" s="12" t="s">
        <v>400</v>
      </c>
      <c r="K73" s="12" t="s">
        <v>401</v>
      </c>
      <c r="L73" s="12">
        <v>202107</v>
      </c>
      <c r="M73" s="12" t="s">
        <v>402</v>
      </c>
      <c r="N73" s="12" t="s">
        <v>354</v>
      </c>
      <c r="O73" s="27">
        <v>176.3</v>
      </c>
      <c r="P73" s="12">
        <v>1</v>
      </c>
      <c r="Q73" s="12" t="s">
        <v>35</v>
      </c>
      <c r="R73" s="12" t="s">
        <v>36</v>
      </c>
      <c r="S73" s="12">
        <v>17861526225</v>
      </c>
      <c r="T73" s="12" t="str">
        <f>_xlfn.DISPIMG("ID_ED9F81A19F424910961DFE02CD848D16",1)</f>
        <v>=DISPIMG("ID_ED9F81A19F424910961DFE02CD848D16",1)</v>
      </c>
    </row>
    <row r="74" s="2" customFormat="1" customHeight="1" spans="1:20">
      <c r="A74" s="12"/>
      <c r="B74" s="12" t="s">
        <v>403</v>
      </c>
      <c r="C74" s="12" t="s">
        <v>404</v>
      </c>
      <c r="D74" s="12" t="s">
        <v>405</v>
      </c>
      <c r="E74" s="12" t="s">
        <v>89</v>
      </c>
      <c r="F74" s="12" t="s">
        <v>29</v>
      </c>
      <c r="G74" s="20">
        <v>20000523</v>
      </c>
      <c r="H74" s="12" t="s">
        <v>52</v>
      </c>
      <c r="I74" s="12" t="s">
        <v>164</v>
      </c>
      <c r="J74" s="12" t="s">
        <v>400</v>
      </c>
      <c r="K74" s="12" t="s">
        <v>406</v>
      </c>
      <c r="L74" s="12">
        <v>202206</v>
      </c>
      <c r="M74" s="12" t="s">
        <v>402</v>
      </c>
      <c r="N74" s="12" t="s">
        <v>354</v>
      </c>
      <c r="O74" s="27">
        <v>164</v>
      </c>
      <c r="P74" s="12">
        <v>2</v>
      </c>
      <c r="Q74" s="12" t="s">
        <v>35</v>
      </c>
      <c r="R74" s="12" t="s">
        <v>36</v>
      </c>
      <c r="S74" s="12">
        <v>18966476616</v>
      </c>
      <c r="T74" s="12" t="str">
        <f>_xlfn.DISPIMG("ID_EE1E7E3C1D484AFAA641C4D07BDCB9FA",1)</f>
        <v>=DISPIMG("ID_EE1E7E3C1D484AFAA641C4D07BDCB9FA",1)</v>
      </c>
    </row>
    <row r="75" s="2" customFormat="1" customHeight="1" spans="1:20">
      <c r="A75" s="12"/>
      <c r="B75" s="12" t="s">
        <v>407</v>
      </c>
      <c r="C75" s="12" t="s">
        <v>408</v>
      </c>
      <c r="D75" s="12" t="s">
        <v>409</v>
      </c>
      <c r="E75" s="12" t="s">
        <v>50</v>
      </c>
      <c r="F75" s="12" t="s">
        <v>29</v>
      </c>
      <c r="G75" s="20">
        <v>19970506</v>
      </c>
      <c r="H75" s="12" t="s">
        <v>52</v>
      </c>
      <c r="I75" s="12" t="s">
        <v>164</v>
      </c>
      <c r="J75" s="12" t="s">
        <v>400</v>
      </c>
      <c r="K75" s="12" t="s">
        <v>410</v>
      </c>
      <c r="L75" s="12">
        <v>201907</v>
      </c>
      <c r="M75" s="12" t="s">
        <v>402</v>
      </c>
      <c r="N75" s="12" t="s">
        <v>354</v>
      </c>
      <c r="O75" s="27">
        <v>162</v>
      </c>
      <c r="P75" s="12">
        <v>3</v>
      </c>
      <c r="Q75" s="12" t="s">
        <v>35</v>
      </c>
      <c r="R75" s="12" t="s">
        <v>36</v>
      </c>
      <c r="S75" s="12">
        <v>18385361339</v>
      </c>
      <c r="T75" s="12" t="str">
        <f>_xlfn.DISPIMG("ID_4F3415B4817F4BC09F5E959F9FF2C395",1)</f>
        <v>=DISPIMG("ID_4F3415B4817F4BC09F5E959F9FF2C395",1)</v>
      </c>
    </row>
    <row r="76" s="2" customFormat="1" customHeight="1" spans="1:20">
      <c r="A76" s="12"/>
      <c r="B76" s="12" t="s">
        <v>411</v>
      </c>
      <c r="C76" s="12" t="s">
        <v>412</v>
      </c>
      <c r="D76" s="12" t="s">
        <v>413</v>
      </c>
      <c r="E76" s="12" t="s">
        <v>89</v>
      </c>
      <c r="F76" s="12" t="s">
        <v>29</v>
      </c>
      <c r="G76" s="20">
        <v>19880114</v>
      </c>
      <c r="H76" s="12" t="s">
        <v>52</v>
      </c>
      <c r="I76" s="12"/>
      <c r="J76" s="12" t="s">
        <v>322</v>
      </c>
      <c r="K76" s="12" t="s">
        <v>368</v>
      </c>
      <c r="L76" s="12">
        <v>202106</v>
      </c>
      <c r="M76" s="12" t="s">
        <v>414</v>
      </c>
      <c r="N76" s="12" t="s">
        <v>415</v>
      </c>
      <c r="O76" s="27">
        <v>174.2</v>
      </c>
      <c r="P76" s="12">
        <v>1</v>
      </c>
      <c r="Q76" s="12" t="s">
        <v>35</v>
      </c>
      <c r="R76" s="12" t="s">
        <v>36</v>
      </c>
      <c r="S76" s="12">
        <v>13638025635</v>
      </c>
      <c r="T76" s="12" t="str">
        <f>_xlfn.DISPIMG("ID_68284F431416481B897126697E22A858",1)</f>
        <v>=DISPIMG("ID_68284F431416481B897126697E22A858",1)</v>
      </c>
    </row>
    <row r="77" s="2" customFormat="1" customHeight="1" spans="1:20">
      <c r="A77" s="12"/>
      <c r="B77" s="12" t="s">
        <v>416</v>
      </c>
      <c r="C77" s="12" t="s">
        <v>417</v>
      </c>
      <c r="D77" s="12" t="s">
        <v>418</v>
      </c>
      <c r="E77" s="12" t="s">
        <v>89</v>
      </c>
      <c r="F77" s="12" t="s">
        <v>29</v>
      </c>
      <c r="G77" s="20">
        <v>19910519</v>
      </c>
      <c r="H77" s="12" t="s">
        <v>52</v>
      </c>
      <c r="I77" s="12"/>
      <c r="J77" s="12" t="s">
        <v>322</v>
      </c>
      <c r="K77" s="12" t="s">
        <v>368</v>
      </c>
      <c r="L77" s="12">
        <v>201712</v>
      </c>
      <c r="M77" s="12" t="s">
        <v>414</v>
      </c>
      <c r="N77" s="12" t="s">
        <v>415</v>
      </c>
      <c r="O77" s="27">
        <v>166.5</v>
      </c>
      <c r="P77" s="12">
        <v>2</v>
      </c>
      <c r="Q77" s="12" t="s">
        <v>35</v>
      </c>
      <c r="R77" s="12" t="s">
        <v>36</v>
      </c>
      <c r="S77" s="12">
        <v>18085274990</v>
      </c>
      <c r="T77" s="12" t="str">
        <f>_xlfn.DISPIMG("ID_BF1922249534425088C28CA8B2DD4D65",1)</f>
        <v>=DISPIMG("ID_BF1922249534425088C28CA8B2DD4D65",1)</v>
      </c>
    </row>
    <row r="78" s="2" customFormat="1" customHeight="1" spans="1:20">
      <c r="A78" s="12"/>
      <c r="B78" s="12" t="s">
        <v>419</v>
      </c>
      <c r="C78" s="12" t="s">
        <v>420</v>
      </c>
      <c r="D78" s="12" t="s">
        <v>421</v>
      </c>
      <c r="E78" s="12" t="s">
        <v>89</v>
      </c>
      <c r="F78" s="12" t="s">
        <v>29</v>
      </c>
      <c r="G78" s="20">
        <v>19990504</v>
      </c>
      <c r="H78" s="12" t="s">
        <v>52</v>
      </c>
      <c r="I78" s="12"/>
      <c r="J78" s="12" t="s">
        <v>322</v>
      </c>
      <c r="K78" s="12" t="s">
        <v>328</v>
      </c>
      <c r="L78" s="12">
        <v>202207</v>
      </c>
      <c r="M78" s="12" t="s">
        <v>414</v>
      </c>
      <c r="N78" s="12" t="s">
        <v>415</v>
      </c>
      <c r="O78" s="27">
        <v>166.1</v>
      </c>
      <c r="P78" s="12">
        <v>3</v>
      </c>
      <c r="Q78" s="12" t="s">
        <v>35</v>
      </c>
      <c r="R78" s="12" t="s">
        <v>36</v>
      </c>
      <c r="S78" s="12">
        <v>15585076968</v>
      </c>
      <c r="T78" s="12" t="str">
        <f>_xlfn.DISPIMG("ID_F73D3E68D43C4054B85DD039F70CC379",1)</f>
        <v>=DISPIMG("ID_F73D3E68D43C4054B85DD039F70CC379",1)</v>
      </c>
    </row>
    <row r="79" s="2" customFormat="1" customHeight="1" spans="1:20">
      <c r="A79" s="12"/>
      <c r="B79" s="12" t="s">
        <v>422</v>
      </c>
      <c r="C79" s="12" t="s">
        <v>423</v>
      </c>
      <c r="D79" s="12" t="s">
        <v>424</v>
      </c>
      <c r="E79" s="12" t="s">
        <v>89</v>
      </c>
      <c r="F79" s="12" t="s">
        <v>29</v>
      </c>
      <c r="G79" s="20">
        <v>19971024</v>
      </c>
      <c r="H79" s="12" t="s">
        <v>30</v>
      </c>
      <c r="I79" s="12"/>
      <c r="J79" s="12" t="s">
        <v>425</v>
      </c>
      <c r="K79" s="12" t="s">
        <v>315</v>
      </c>
      <c r="L79" s="12">
        <v>201907</v>
      </c>
      <c r="M79" s="12" t="s">
        <v>426</v>
      </c>
      <c r="N79" s="12" t="s">
        <v>427</v>
      </c>
      <c r="O79" s="27">
        <v>167.3</v>
      </c>
      <c r="P79" s="12">
        <v>1</v>
      </c>
      <c r="Q79" s="12" t="s">
        <v>35</v>
      </c>
      <c r="R79" s="12" t="s">
        <v>36</v>
      </c>
      <c r="S79" s="12">
        <v>18275530725</v>
      </c>
      <c r="T79" s="12" t="str">
        <f>_xlfn.DISPIMG("ID_930608EE903B4903A6C4845AB081F4E9",1)</f>
        <v>=DISPIMG("ID_930608EE903B4903A6C4845AB081F4E9",1)</v>
      </c>
    </row>
    <row r="80" s="2" customFormat="1" customHeight="1" spans="1:20">
      <c r="A80" s="12"/>
      <c r="B80" s="12" t="s">
        <v>428</v>
      </c>
      <c r="C80" s="12" t="s">
        <v>429</v>
      </c>
      <c r="D80" s="12" t="s">
        <v>430</v>
      </c>
      <c r="E80" s="12" t="s">
        <v>50</v>
      </c>
      <c r="F80" s="12" t="s">
        <v>29</v>
      </c>
      <c r="G80" s="20">
        <v>19920711</v>
      </c>
      <c r="H80" s="12" t="s">
        <v>30</v>
      </c>
      <c r="I80" s="12"/>
      <c r="J80" s="12" t="s">
        <v>425</v>
      </c>
      <c r="K80" s="12" t="s">
        <v>315</v>
      </c>
      <c r="L80" s="12">
        <v>201607</v>
      </c>
      <c r="M80" s="12" t="s">
        <v>426</v>
      </c>
      <c r="N80" s="12" t="s">
        <v>427</v>
      </c>
      <c r="O80" s="27">
        <v>140.7</v>
      </c>
      <c r="P80" s="12">
        <v>2</v>
      </c>
      <c r="Q80" s="12" t="s">
        <v>35</v>
      </c>
      <c r="R80" s="12" t="s">
        <v>36</v>
      </c>
      <c r="S80" s="12">
        <v>13765277179</v>
      </c>
      <c r="T80" s="12" t="str">
        <f>_xlfn.DISPIMG("ID_50D46FFACE99431E8794C4279A499EFD",1)</f>
        <v>=DISPIMG("ID_50D46FFACE99431E8794C4279A499EFD",1)</v>
      </c>
    </row>
    <row r="81" s="2" customFormat="1" customHeight="1" spans="1:20">
      <c r="A81" s="12"/>
      <c r="B81" s="12" t="s">
        <v>431</v>
      </c>
      <c r="C81" s="12" t="s">
        <v>432</v>
      </c>
      <c r="D81" s="12" t="s">
        <v>433</v>
      </c>
      <c r="E81" s="12" t="s">
        <v>89</v>
      </c>
      <c r="F81" s="12" t="s">
        <v>29</v>
      </c>
      <c r="G81" s="20">
        <v>19981221</v>
      </c>
      <c r="H81" s="12" t="s">
        <v>30</v>
      </c>
      <c r="I81" s="12"/>
      <c r="J81" s="12" t="s">
        <v>425</v>
      </c>
      <c r="K81" s="12" t="s">
        <v>315</v>
      </c>
      <c r="L81" s="12">
        <v>201907</v>
      </c>
      <c r="M81" s="12" t="s">
        <v>426</v>
      </c>
      <c r="N81" s="12" t="s">
        <v>427</v>
      </c>
      <c r="O81" s="27">
        <v>137.4</v>
      </c>
      <c r="P81" s="12">
        <v>3</v>
      </c>
      <c r="Q81" s="12" t="s">
        <v>35</v>
      </c>
      <c r="R81" s="12" t="s">
        <v>36</v>
      </c>
      <c r="S81" s="12">
        <v>18089664046</v>
      </c>
      <c r="T81" s="12" t="str">
        <f>_xlfn.DISPIMG("ID_7CB24402D6114861B814FF078EE8712F",1)</f>
        <v>=DISPIMG("ID_7CB24402D6114861B814FF078EE8712F",1)</v>
      </c>
    </row>
    <row r="82" s="2" customFormat="1" customHeight="1" spans="1:20">
      <c r="A82" s="12"/>
      <c r="B82" s="12" t="s">
        <v>434</v>
      </c>
      <c r="C82" s="12" t="s">
        <v>435</v>
      </c>
      <c r="D82" s="12" t="s">
        <v>436</v>
      </c>
      <c r="E82" s="12" t="s">
        <v>89</v>
      </c>
      <c r="F82" s="12" t="s">
        <v>29</v>
      </c>
      <c r="G82" s="20">
        <v>19991114</v>
      </c>
      <c r="H82" s="12" t="s">
        <v>52</v>
      </c>
      <c r="I82" s="12"/>
      <c r="J82" s="12" t="s">
        <v>437</v>
      </c>
      <c r="K82" s="12" t="s">
        <v>352</v>
      </c>
      <c r="L82" s="12">
        <v>202307</v>
      </c>
      <c r="M82" s="12" t="s">
        <v>438</v>
      </c>
      <c r="N82" s="12" t="s">
        <v>427</v>
      </c>
      <c r="O82" s="27">
        <v>170.3</v>
      </c>
      <c r="P82" s="12">
        <v>1</v>
      </c>
      <c r="Q82" s="12" t="s">
        <v>35</v>
      </c>
      <c r="R82" s="12" t="s">
        <v>36</v>
      </c>
      <c r="S82" s="12">
        <v>18209808995</v>
      </c>
      <c r="T82" s="12" t="str">
        <f>_xlfn.DISPIMG("ID_C16949320EE4487E8CA4B7CA32237172",1)</f>
        <v>=DISPIMG("ID_C16949320EE4487E8CA4B7CA32237172",1)</v>
      </c>
    </row>
    <row r="83" s="2" customFormat="1" customHeight="1" spans="1:20">
      <c r="A83" s="12"/>
      <c r="B83" s="12" t="s">
        <v>439</v>
      </c>
      <c r="C83" s="12" t="s">
        <v>440</v>
      </c>
      <c r="D83" s="12" t="s">
        <v>441</v>
      </c>
      <c r="E83" s="12" t="s">
        <v>89</v>
      </c>
      <c r="F83" s="12" t="s">
        <v>29</v>
      </c>
      <c r="G83" s="20">
        <v>19980814</v>
      </c>
      <c r="H83" s="12" t="s">
        <v>52</v>
      </c>
      <c r="I83" s="12" t="s">
        <v>164</v>
      </c>
      <c r="J83" s="12" t="s">
        <v>437</v>
      </c>
      <c r="K83" s="12" t="s">
        <v>352</v>
      </c>
      <c r="L83" s="12">
        <v>202307</v>
      </c>
      <c r="M83" s="12" t="s">
        <v>438</v>
      </c>
      <c r="N83" s="12" t="s">
        <v>427</v>
      </c>
      <c r="O83" s="27">
        <v>162</v>
      </c>
      <c r="P83" s="12">
        <v>2</v>
      </c>
      <c r="Q83" s="12" t="s">
        <v>35</v>
      </c>
      <c r="R83" s="12" t="s">
        <v>36</v>
      </c>
      <c r="S83" s="12">
        <v>18786969597</v>
      </c>
      <c r="T83" s="12" t="str">
        <f>_xlfn.DISPIMG("ID_07D3E528AC694C6997FBD38D3F56721C",1)</f>
        <v>=DISPIMG("ID_07D3E528AC694C6997FBD38D3F56721C",1)</v>
      </c>
    </row>
    <row r="84" s="2" customFormat="1" customHeight="1" spans="1:20">
      <c r="A84" s="12"/>
      <c r="B84" s="22" t="s">
        <v>442</v>
      </c>
      <c r="C84" s="22" t="s">
        <v>443</v>
      </c>
      <c r="D84" s="22" t="s">
        <v>444</v>
      </c>
      <c r="E84" s="22" t="s">
        <v>50</v>
      </c>
      <c r="F84" s="22" t="s">
        <v>29</v>
      </c>
      <c r="G84" s="23">
        <v>19960929</v>
      </c>
      <c r="H84" s="22" t="s">
        <v>52</v>
      </c>
      <c r="I84" s="22"/>
      <c r="J84" s="22" t="s">
        <v>437</v>
      </c>
      <c r="K84" s="22" t="s">
        <v>368</v>
      </c>
      <c r="L84" s="22">
        <v>202007</v>
      </c>
      <c r="M84" s="22" t="s">
        <v>438</v>
      </c>
      <c r="N84" s="22" t="s">
        <v>427</v>
      </c>
      <c r="O84" s="28">
        <v>157.7</v>
      </c>
      <c r="P84" s="22">
        <v>3</v>
      </c>
      <c r="Q84" s="22" t="s">
        <v>179</v>
      </c>
      <c r="R84" s="22" t="s">
        <v>179</v>
      </c>
      <c r="S84" s="22" t="s">
        <v>445</v>
      </c>
      <c r="T84" s="12"/>
    </row>
    <row r="85" s="2" customFormat="1" customHeight="1" spans="1:20">
      <c r="A85" s="12"/>
      <c r="B85" s="12" t="s">
        <v>446</v>
      </c>
      <c r="C85" s="12" t="s">
        <v>447</v>
      </c>
      <c r="D85" s="12" t="s">
        <v>448</v>
      </c>
      <c r="E85" s="12" t="s">
        <v>89</v>
      </c>
      <c r="F85" s="12" t="s">
        <v>29</v>
      </c>
      <c r="G85" s="20">
        <v>19911124</v>
      </c>
      <c r="H85" s="12" t="s">
        <v>52</v>
      </c>
      <c r="I85" s="12"/>
      <c r="J85" s="12" t="s">
        <v>449</v>
      </c>
      <c r="K85" s="12" t="s">
        <v>336</v>
      </c>
      <c r="L85" s="12">
        <v>201807</v>
      </c>
      <c r="M85" s="12" t="s">
        <v>438</v>
      </c>
      <c r="N85" s="12" t="s">
        <v>427</v>
      </c>
      <c r="O85" s="27">
        <v>149.8</v>
      </c>
      <c r="P85" s="12">
        <v>4</v>
      </c>
      <c r="Q85" s="12" t="s">
        <v>224</v>
      </c>
      <c r="R85" s="12" t="s">
        <v>36</v>
      </c>
      <c r="S85" s="12" t="s">
        <v>450</v>
      </c>
      <c r="T85" s="12" t="str">
        <f>_xlfn.DISPIMG("ID_BF50A6B8CB9D4FB6B9948D2D60A317C4",1)</f>
        <v>=DISPIMG("ID_BF50A6B8CB9D4FB6B9948D2D60A317C4",1)</v>
      </c>
    </row>
    <row r="86" s="2" customFormat="1" customHeight="1" spans="1:20">
      <c r="A86" s="12"/>
      <c r="B86" s="12" t="s">
        <v>451</v>
      </c>
      <c r="C86" s="12" t="s">
        <v>452</v>
      </c>
      <c r="D86" s="12" t="s">
        <v>453</v>
      </c>
      <c r="E86" s="12" t="s">
        <v>50</v>
      </c>
      <c r="F86" s="12" t="s">
        <v>29</v>
      </c>
      <c r="G86" s="20">
        <v>20000729</v>
      </c>
      <c r="H86" s="12" t="s">
        <v>52</v>
      </c>
      <c r="I86" s="12" t="s">
        <v>164</v>
      </c>
      <c r="J86" s="12" t="s">
        <v>322</v>
      </c>
      <c r="K86" s="12" t="s">
        <v>410</v>
      </c>
      <c r="L86" s="12">
        <v>202307</v>
      </c>
      <c r="M86" s="12" t="s">
        <v>454</v>
      </c>
      <c r="N86" s="12" t="s">
        <v>427</v>
      </c>
      <c r="O86" s="27">
        <v>144.6</v>
      </c>
      <c r="P86" s="12">
        <v>1</v>
      </c>
      <c r="Q86" s="12" t="s">
        <v>35</v>
      </c>
      <c r="R86" s="12" t="s">
        <v>36</v>
      </c>
      <c r="S86" s="12">
        <v>18286217553</v>
      </c>
      <c r="T86" s="12" t="str">
        <f>_xlfn.DISPIMG("ID_303F404C46184CECB29B72A8810F4343",1)</f>
        <v>=DISPIMG("ID_303F404C46184CECB29B72A8810F4343",1)</v>
      </c>
    </row>
    <row r="87" s="2" customFormat="1" customHeight="1" spans="1:20">
      <c r="A87" s="12"/>
      <c r="B87" s="12" t="s">
        <v>455</v>
      </c>
      <c r="C87" s="12" t="s">
        <v>456</v>
      </c>
      <c r="D87" s="12" t="s">
        <v>457</v>
      </c>
      <c r="E87" s="12" t="s">
        <v>89</v>
      </c>
      <c r="F87" s="12" t="s">
        <v>29</v>
      </c>
      <c r="G87" s="20">
        <v>19950218</v>
      </c>
      <c r="H87" s="12" t="s">
        <v>30</v>
      </c>
      <c r="I87" s="12"/>
      <c r="J87" s="12" t="s">
        <v>322</v>
      </c>
      <c r="K87" s="12" t="s">
        <v>32</v>
      </c>
      <c r="L87" s="12">
        <v>201707</v>
      </c>
      <c r="M87" s="12" t="s">
        <v>454</v>
      </c>
      <c r="N87" s="12" t="s">
        <v>427</v>
      </c>
      <c r="O87" s="27">
        <v>141.5</v>
      </c>
      <c r="P87" s="12">
        <v>2</v>
      </c>
      <c r="Q87" s="12" t="s">
        <v>35</v>
      </c>
      <c r="R87" s="12" t="s">
        <v>36</v>
      </c>
      <c r="S87" s="12">
        <v>18798678370</v>
      </c>
      <c r="T87" s="12" t="str">
        <f>_xlfn.DISPIMG("ID_445C3723E4DE4B71836492EFC829E490",1)</f>
        <v>=DISPIMG("ID_445C3723E4DE4B71836492EFC829E490",1)</v>
      </c>
    </row>
    <row r="88" s="2" customFormat="1" customHeight="1" spans="1:20">
      <c r="A88" s="12"/>
      <c r="B88" s="12" t="s">
        <v>458</v>
      </c>
      <c r="C88" s="12" t="s">
        <v>459</v>
      </c>
      <c r="D88" s="12" t="s">
        <v>460</v>
      </c>
      <c r="E88" s="12" t="s">
        <v>89</v>
      </c>
      <c r="F88" s="12" t="s">
        <v>29</v>
      </c>
      <c r="G88" s="20">
        <v>19960721</v>
      </c>
      <c r="H88" s="12" t="s">
        <v>52</v>
      </c>
      <c r="I88" s="12"/>
      <c r="J88" s="12" t="s">
        <v>322</v>
      </c>
      <c r="K88" s="12" t="s">
        <v>368</v>
      </c>
      <c r="L88" s="12">
        <v>202207</v>
      </c>
      <c r="M88" s="12" t="s">
        <v>454</v>
      </c>
      <c r="N88" s="12" t="s">
        <v>427</v>
      </c>
      <c r="O88" s="27">
        <v>139.8</v>
      </c>
      <c r="P88" s="12">
        <v>3</v>
      </c>
      <c r="Q88" s="12" t="s">
        <v>35</v>
      </c>
      <c r="R88" s="12" t="s">
        <v>36</v>
      </c>
      <c r="S88" s="12">
        <v>17758726670</v>
      </c>
      <c r="T88" s="12" t="str">
        <f>_xlfn.DISPIMG("ID_7C0EF3473E1444E08C23948140E41657",1)</f>
        <v>=DISPIMG("ID_7C0EF3473E1444E08C23948140E41657",1)</v>
      </c>
    </row>
    <row r="89" s="2" customFormat="1" customHeight="1" spans="1:20">
      <c r="A89" s="12"/>
      <c r="B89" s="12" t="s">
        <v>461</v>
      </c>
      <c r="C89" s="12" t="s">
        <v>462</v>
      </c>
      <c r="D89" s="12" t="s">
        <v>463</v>
      </c>
      <c r="E89" s="12" t="s">
        <v>89</v>
      </c>
      <c r="F89" s="12" t="s">
        <v>29</v>
      </c>
      <c r="G89" s="20">
        <v>19990601</v>
      </c>
      <c r="H89" s="12" t="s">
        <v>52</v>
      </c>
      <c r="I89" s="12" t="s">
        <v>361</v>
      </c>
      <c r="J89" s="12" t="s">
        <v>351</v>
      </c>
      <c r="K89" s="12" t="s">
        <v>410</v>
      </c>
      <c r="L89" s="12">
        <v>202307</v>
      </c>
      <c r="M89" s="12" t="s">
        <v>464</v>
      </c>
      <c r="N89" s="12" t="s">
        <v>465</v>
      </c>
      <c r="O89" s="27">
        <v>165.7</v>
      </c>
      <c r="P89" s="12">
        <v>1</v>
      </c>
      <c r="Q89" s="12" t="s">
        <v>35</v>
      </c>
      <c r="R89" s="12" t="s">
        <v>36</v>
      </c>
      <c r="S89" s="12" t="s">
        <v>466</v>
      </c>
      <c r="T89" s="12" t="str">
        <f>_xlfn.DISPIMG("ID_17EDF4FDDF9F4AD18D0F57F7DF5ADC9D",1)</f>
        <v>=DISPIMG("ID_17EDF4FDDF9F4AD18D0F57F7DF5ADC9D",1)</v>
      </c>
    </row>
    <row r="90" s="2" customFormat="1" customHeight="1" spans="1:20">
      <c r="A90" s="12"/>
      <c r="B90" s="22" t="s">
        <v>467</v>
      </c>
      <c r="C90" s="22" t="s">
        <v>468</v>
      </c>
      <c r="D90" s="22" t="s">
        <v>469</v>
      </c>
      <c r="E90" s="22" t="s">
        <v>50</v>
      </c>
      <c r="F90" s="22" t="s">
        <v>29</v>
      </c>
      <c r="G90" s="23">
        <v>20020829</v>
      </c>
      <c r="H90" s="22" t="s">
        <v>52</v>
      </c>
      <c r="I90" s="22"/>
      <c r="J90" s="22" t="s">
        <v>351</v>
      </c>
      <c r="K90" s="22" t="s">
        <v>315</v>
      </c>
      <c r="L90" s="22">
        <v>202307</v>
      </c>
      <c r="M90" s="22" t="s">
        <v>464</v>
      </c>
      <c r="N90" s="22" t="s">
        <v>465</v>
      </c>
      <c r="O90" s="28">
        <v>148.4</v>
      </c>
      <c r="P90" s="22">
        <v>2</v>
      </c>
      <c r="Q90" s="22" t="s">
        <v>179</v>
      </c>
      <c r="R90" s="22" t="s">
        <v>179</v>
      </c>
      <c r="S90" s="22" t="s">
        <v>470</v>
      </c>
      <c r="T90" s="12"/>
    </row>
    <row r="91" s="2" customFormat="1" customHeight="1" spans="1:20">
      <c r="A91" s="12"/>
      <c r="B91" s="12" t="s">
        <v>471</v>
      </c>
      <c r="C91" s="12" t="s">
        <v>472</v>
      </c>
      <c r="D91" s="12" t="s">
        <v>473</v>
      </c>
      <c r="E91" s="12" t="s">
        <v>50</v>
      </c>
      <c r="F91" s="12" t="s">
        <v>29</v>
      </c>
      <c r="G91" s="20">
        <v>20000628</v>
      </c>
      <c r="H91" s="12" t="s">
        <v>30</v>
      </c>
      <c r="I91" s="12"/>
      <c r="J91" s="12" t="s">
        <v>351</v>
      </c>
      <c r="K91" s="12" t="s">
        <v>32</v>
      </c>
      <c r="L91" s="12">
        <v>202307</v>
      </c>
      <c r="M91" s="12" t="s">
        <v>464</v>
      </c>
      <c r="N91" s="12" t="s">
        <v>465</v>
      </c>
      <c r="O91" s="27">
        <v>147.5</v>
      </c>
      <c r="P91" s="12">
        <v>3</v>
      </c>
      <c r="Q91" s="12" t="s">
        <v>35</v>
      </c>
      <c r="R91" s="12" t="s">
        <v>36</v>
      </c>
      <c r="S91" s="12">
        <v>13379609035</v>
      </c>
      <c r="T91" s="12" t="str">
        <f>_xlfn.DISPIMG("ID_592B65FA40CA40AF98ABD3ABC858E75C",1)</f>
        <v>=DISPIMG("ID_592B65FA40CA40AF98ABD3ABC858E75C",1)</v>
      </c>
    </row>
    <row r="92" s="2" customFormat="1" customHeight="1" spans="1:20">
      <c r="A92" s="12"/>
      <c r="B92" s="12" t="s">
        <v>474</v>
      </c>
      <c r="C92" s="12" t="s">
        <v>475</v>
      </c>
      <c r="D92" s="12" t="s">
        <v>476</v>
      </c>
      <c r="E92" s="12" t="s">
        <v>89</v>
      </c>
      <c r="F92" s="12" t="s">
        <v>29</v>
      </c>
      <c r="G92" s="20">
        <v>19990316</v>
      </c>
      <c r="H92" s="12" t="s">
        <v>30</v>
      </c>
      <c r="I92" s="12"/>
      <c r="J92" s="12" t="s">
        <v>351</v>
      </c>
      <c r="K92" s="12" t="s">
        <v>46</v>
      </c>
      <c r="L92" s="12">
        <v>202007</v>
      </c>
      <c r="M92" s="12" t="s">
        <v>464</v>
      </c>
      <c r="N92" s="12" t="s">
        <v>465</v>
      </c>
      <c r="O92" s="27">
        <v>146.6</v>
      </c>
      <c r="P92" s="12">
        <v>4</v>
      </c>
      <c r="Q92" s="12" t="s">
        <v>35</v>
      </c>
      <c r="R92" s="12" t="s">
        <v>36</v>
      </c>
      <c r="S92" s="12">
        <v>18212147367</v>
      </c>
      <c r="T92" s="12" t="str">
        <f>_xlfn.DISPIMG("ID_6305F7786ADE49A2B1FD1626354C907A",1)</f>
        <v>=DISPIMG("ID_6305F7786ADE49A2B1FD1626354C907A",1)</v>
      </c>
    </row>
    <row r="93" s="2" customFormat="1" customHeight="1" spans="1:20">
      <c r="A93" s="12"/>
      <c r="B93" s="12" t="s">
        <v>477</v>
      </c>
      <c r="C93" s="12" t="s">
        <v>478</v>
      </c>
      <c r="D93" s="12" t="s">
        <v>479</v>
      </c>
      <c r="E93" s="12" t="s">
        <v>50</v>
      </c>
      <c r="F93" s="12" t="s">
        <v>29</v>
      </c>
      <c r="G93" s="20">
        <v>20000206</v>
      </c>
      <c r="H93" s="12" t="s">
        <v>30</v>
      </c>
      <c r="I93" s="12"/>
      <c r="J93" s="12" t="s">
        <v>351</v>
      </c>
      <c r="K93" s="12" t="s">
        <v>480</v>
      </c>
      <c r="L93" s="12">
        <v>202106</v>
      </c>
      <c r="M93" s="12" t="s">
        <v>464</v>
      </c>
      <c r="N93" s="12" t="s">
        <v>465</v>
      </c>
      <c r="O93" s="27">
        <v>143</v>
      </c>
      <c r="P93" s="12">
        <v>5</v>
      </c>
      <c r="Q93" s="12" t="s">
        <v>35</v>
      </c>
      <c r="R93" s="12" t="s">
        <v>36</v>
      </c>
      <c r="S93" s="12">
        <v>18798154107</v>
      </c>
      <c r="T93" s="12" t="str">
        <f>_xlfn.DISPIMG("ID_0CD1844E1A974C9BADC23178E28DCD76",1)</f>
        <v>=DISPIMG("ID_0CD1844E1A974C9BADC23178E28DCD76",1)</v>
      </c>
    </row>
    <row r="94" s="2" customFormat="1" customHeight="1" spans="1:20">
      <c r="A94" s="12"/>
      <c r="B94" s="12" t="s">
        <v>481</v>
      </c>
      <c r="C94" s="12" t="s">
        <v>482</v>
      </c>
      <c r="D94" s="12" t="s">
        <v>483</v>
      </c>
      <c r="E94" s="12" t="s">
        <v>50</v>
      </c>
      <c r="F94" s="12" t="s">
        <v>29</v>
      </c>
      <c r="G94" s="20">
        <v>19930301</v>
      </c>
      <c r="H94" s="12" t="s">
        <v>30</v>
      </c>
      <c r="I94" s="12"/>
      <c r="J94" s="12" t="s">
        <v>351</v>
      </c>
      <c r="K94" s="12" t="s">
        <v>484</v>
      </c>
      <c r="L94" s="12">
        <v>201406</v>
      </c>
      <c r="M94" s="12" t="s">
        <v>464</v>
      </c>
      <c r="N94" s="12" t="s">
        <v>465</v>
      </c>
      <c r="O94" s="27">
        <v>142.9</v>
      </c>
      <c r="P94" s="12">
        <v>6</v>
      </c>
      <c r="Q94" s="12" t="s">
        <v>35</v>
      </c>
      <c r="R94" s="12" t="s">
        <v>36</v>
      </c>
      <c r="S94" s="12">
        <v>17785020603</v>
      </c>
      <c r="T94" s="12" t="str">
        <f>_xlfn.DISPIMG("ID_568899B31BB74724AECC9F2EA09E6919",1)</f>
        <v>=DISPIMG("ID_568899B31BB74724AECC9F2EA09E6919",1)</v>
      </c>
    </row>
    <row r="95" s="2" customFormat="1" customHeight="1" spans="1:20">
      <c r="A95" s="12"/>
      <c r="B95" s="22" t="s">
        <v>485</v>
      </c>
      <c r="C95" s="22" t="s">
        <v>486</v>
      </c>
      <c r="D95" s="22" t="s">
        <v>487</v>
      </c>
      <c r="E95" s="22" t="s">
        <v>50</v>
      </c>
      <c r="F95" s="22" t="s">
        <v>29</v>
      </c>
      <c r="G95" s="23">
        <v>19940601</v>
      </c>
      <c r="H95" s="22" t="s">
        <v>30</v>
      </c>
      <c r="I95" s="22"/>
      <c r="J95" s="22" t="s">
        <v>351</v>
      </c>
      <c r="K95" s="22" t="s">
        <v>32</v>
      </c>
      <c r="L95" s="22">
        <v>201507</v>
      </c>
      <c r="M95" s="22" t="s">
        <v>464</v>
      </c>
      <c r="N95" s="22" t="s">
        <v>465</v>
      </c>
      <c r="O95" s="28">
        <v>142.7</v>
      </c>
      <c r="P95" s="22">
        <v>7</v>
      </c>
      <c r="Q95" s="22" t="s">
        <v>224</v>
      </c>
      <c r="R95" s="22" t="s">
        <v>179</v>
      </c>
      <c r="S95" s="22" t="s">
        <v>488</v>
      </c>
      <c r="T95" s="12"/>
    </row>
    <row r="96" s="2" customFormat="1" customHeight="1" spans="1:20">
      <c r="A96" s="12"/>
      <c r="B96" s="22" t="s">
        <v>489</v>
      </c>
      <c r="C96" s="22" t="s">
        <v>490</v>
      </c>
      <c r="D96" s="22" t="s">
        <v>491</v>
      </c>
      <c r="E96" s="22" t="s">
        <v>89</v>
      </c>
      <c r="F96" s="22" t="s">
        <v>29</v>
      </c>
      <c r="G96" s="23">
        <v>19960213</v>
      </c>
      <c r="H96" s="22" t="s">
        <v>30</v>
      </c>
      <c r="I96" s="22"/>
      <c r="J96" s="22" t="s">
        <v>351</v>
      </c>
      <c r="K96" s="22" t="s">
        <v>492</v>
      </c>
      <c r="L96" s="22">
        <v>201907</v>
      </c>
      <c r="M96" s="22" t="s">
        <v>464</v>
      </c>
      <c r="N96" s="22" t="s">
        <v>465</v>
      </c>
      <c r="O96" s="28">
        <v>139.7</v>
      </c>
      <c r="P96" s="22">
        <v>8</v>
      </c>
      <c r="Q96" s="22" t="s">
        <v>224</v>
      </c>
      <c r="R96" s="22" t="s">
        <v>179</v>
      </c>
      <c r="S96" s="22" t="s">
        <v>493</v>
      </c>
      <c r="T96" s="12"/>
    </row>
    <row r="97" s="2" customFormat="1" customHeight="1" spans="1:20">
      <c r="A97" s="12"/>
      <c r="B97" s="12" t="s">
        <v>494</v>
      </c>
      <c r="C97" s="12" t="s">
        <v>495</v>
      </c>
      <c r="D97" s="12" t="s">
        <v>496</v>
      </c>
      <c r="E97" s="12" t="s">
        <v>50</v>
      </c>
      <c r="F97" s="12" t="s">
        <v>29</v>
      </c>
      <c r="G97" s="20">
        <v>19971104</v>
      </c>
      <c r="H97" s="12" t="s">
        <v>52</v>
      </c>
      <c r="I97" s="12" t="s">
        <v>164</v>
      </c>
      <c r="J97" s="12" t="s">
        <v>437</v>
      </c>
      <c r="K97" s="12" t="s">
        <v>352</v>
      </c>
      <c r="L97" s="12">
        <v>202207</v>
      </c>
      <c r="M97" s="12" t="s">
        <v>497</v>
      </c>
      <c r="N97" s="12" t="s">
        <v>465</v>
      </c>
      <c r="O97" s="27">
        <v>180.3</v>
      </c>
      <c r="P97" s="12">
        <v>1</v>
      </c>
      <c r="Q97" s="12" t="s">
        <v>35</v>
      </c>
      <c r="R97" s="12" t="s">
        <v>36</v>
      </c>
      <c r="S97" s="12">
        <v>17685247354</v>
      </c>
      <c r="T97" s="12" t="str">
        <f>_xlfn.DISPIMG("ID_37AE3B1A6C804166B4194F63542B00EB",1)</f>
        <v>=DISPIMG("ID_37AE3B1A6C804166B4194F63542B00EB",1)</v>
      </c>
    </row>
    <row r="98" s="2" customFormat="1" customHeight="1" spans="1:20">
      <c r="A98" s="12"/>
      <c r="B98" s="12" t="s">
        <v>498</v>
      </c>
      <c r="C98" s="12" t="s">
        <v>499</v>
      </c>
      <c r="D98" s="12" t="s">
        <v>500</v>
      </c>
      <c r="E98" s="12" t="s">
        <v>50</v>
      </c>
      <c r="F98" s="12" t="s">
        <v>29</v>
      </c>
      <c r="G98" s="20">
        <v>19950922</v>
      </c>
      <c r="H98" s="12" t="s">
        <v>30</v>
      </c>
      <c r="I98" s="12"/>
      <c r="J98" s="12" t="s">
        <v>437</v>
      </c>
      <c r="K98" s="12" t="s">
        <v>32</v>
      </c>
      <c r="L98" s="12">
        <v>201707</v>
      </c>
      <c r="M98" s="12" t="s">
        <v>497</v>
      </c>
      <c r="N98" s="12" t="s">
        <v>465</v>
      </c>
      <c r="O98" s="27">
        <v>179.3</v>
      </c>
      <c r="P98" s="12">
        <v>2</v>
      </c>
      <c r="Q98" s="12" t="s">
        <v>35</v>
      </c>
      <c r="R98" s="12" t="s">
        <v>36</v>
      </c>
      <c r="S98" s="12">
        <v>15120184033</v>
      </c>
      <c r="T98" s="12" t="str">
        <f>_xlfn.DISPIMG("ID_8C79090CB5A34CF8A58D312088205ACB",1)</f>
        <v>=DISPIMG("ID_8C79090CB5A34CF8A58D312088205ACB",1)</v>
      </c>
    </row>
    <row r="99" s="2" customFormat="1" customHeight="1" spans="1:20">
      <c r="A99" s="12"/>
      <c r="B99" s="12" t="s">
        <v>501</v>
      </c>
      <c r="C99" s="12" t="s">
        <v>502</v>
      </c>
      <c r="D99" s="12" t="s">
        <v>503</v>
      </c>
      <c r="E99" s="12" t="s">
        <v>89</v>
      </c>
      <c r="F99" s="12" t="s">
        <v>177</v>
      </c>
      <c r="G99" s="20">
        <v>19960408</v>
      </c>
      <c r="H99" s="12" t="s">
        <v>52</v>
      </c>
      <c r="I99" s="12"/>
      <c r="J99" s="12" t="s">
        <v>437</v>
      </c>
      <c r="K99" s="12" t="s">
        <v>352</v>
      </c>
      <c r="L99" s="12">
        <v>202207</v>
      </c>
      <c r="M99" s="12" t="s">
        <v>497</v>
      </c>
      <c r="N99" s="12" t="s">
        <v>465</v>
      </c>
      <c r="O99" s="27">
        <v>176.6</v>
      </c>
      <c r="P99" s="12">
        <v>3</v>
      </c>
      <c r="Q99" s="12" t="s">
        <v>35</v>
      </c>
      <c r="R99" s="12" t="s">
        <v>36</v>
      </c>
      <c r="S99" s="12">
        <v>18985651806</v>
      </c>
      <c r="T99" s="12" t="str">
        <f>_xlfn.DISPIMG("ID_EC8C8BE763D340FDA2E97DE727C5767C",1)</f>
        <v>=DISPIMG("ID_EC8C8BE763D340FDA2E97DE727C5767C",1)</v>
      </c>
    </row>
    <row r="100" s="2" customFormat="1" customHeight="1" spans="1:20">
      <c r="A100" s="12"/>
      <c r="B100" s="29" t="s">
        <v>504</v>
      </c>
      <c r="C100" s="29" t="s">
        <v>505</v>
      </c>
      <c r="D100" s="12" t="s">
        <v>506</v>
      </c>
      <c r="E100" s="12" t="s">
        <v>89</v>
      </c>
      <c r="F100" s="12" t="s">
        <v>107</v>
      </c>
      <c r="G100" s="20">
        <v>19981101</v>
      </c>
      <c r="H100" s="12" t="s">
        <v>52</v>
      </c>
      <c r="I100" s="12" t="s">
        <v>361</v>
      </c>
      <c r="J100" s="12" t="s">
        <v>507</v>
      </c>
      <c r="K100" s="12" t="s">
        <v>368</v>
      </c>
      <c r="L100" s="12">
        <v>20230701</v>
      </c>
      <c r="M100" s="12" t="s">
        <v>508</v>
      </c>
      <c r="N100" s="12" t="s">
        <v>509</v>
      </c>
      <c r="O100" s="27">
        <v>173.3</v>
      </c>
      <c r="P100" s="12">
        <v>1</v>
      </c>
      <c r="Q100" s="12" t="s">
        <v>35</v>
      </c>
      <c r="R100" s="12" t="s">
        <v>36</v>
      </c>
      <c r="S100" s="12" t="s">
        <v>510</v>
      </c>
      <c r="T100" s="12" t="str">
        <f>_xlfn.DISPIMG("ID_C165AFF229CD4F1686EC55C91C6692AB",1)</f>
        <v>=DISPIMG("ID_C165AFF229CD4F1686EC55C91C6692AB",1)</v>
      </c>
    </row>
    <row r="101" s="2" customFormat="1" customHeight="1" spans="1:20">
      <c r="A101" s="12"/>
      <c r="B101" s="29" t="s">
        <v>511</v>
      </c>
      <c r="C101" s="29" t="s">
        <v>512</v>
      </c>
      <c r="D101" s="12" t="s">
        <v>513</v>
      </c>
      <c r="E101" s="12" t="s">
        <v>89</v>
      </c>
      <c r="F101" s="12" t="s">
        <v>107</v>
      </c>
      <c r="G101" s="20" t="s">
        <v>514</v>
      </c>
      <c r="H101" s="12" t="s">
        <v>52</v>
      </c>
      <c r="I101" s="12" t="s">
        <v>361</v>
      </c>
      <c r="J101" s="12" t="s">
        <v>515</v>
      </c>
      <c r="K101" s="12" t="s">
        <v>368</v>
      </c>
      <c r="L101" s="12">
        <v>20220701</v>
      </c>
      <c r="M101" s="12" t="s">
        <v>508</v>
      </c>
      <c r="N101" s="12" t="s">
        <v>509</v>
      </c>
      <c r="O101" s="27">
        <v>169.7</v>
      </c>
      <c r="P101" s="12">
        <v>2</v>
      </c>
      <c r="Q101" s="12" t="s">
        <v>35</v>
      </c>
      <c r="R101" s="12" t="s">
        <v>36</v>
      </c>
      <c r="S101" s="12" t="s">
        <v>516</v>
      </c>
      <c r="T101" s="12" t="str">
        <f>_xlfn.DISPIMG("ID_E2B76A367C2040A19E0CD2F088EDA4C4",1)</f>
        <v>=DISPIMG("ID_E2B76A367C2040A19E0CD2F088EDA4C4",1)</v>
      </c>
    </row>
    <row r="102" s="2" customFormat="1" customHeight="1" spans="1:20">
      <c r="A102" s="12"/>
      <c r="B102" s="30" t="s">
        <v>517</v>
      </c>
      <c r="C102" s="31">
        <v>5652456401530</v>
      </c>
      <c r="D102" s="22" t="s">
        <v>518</v>
      </c>
      <c r="E102" s="22" t="s">
        <v>89</v>
      </c>
      <c r="F102" s="22" t="s">
        <v>29</v>
      </c>
      <c r="G102" s="23" t="s">
        <v>519</v>
      </c>
      <c r="H102" s="22" t="s">
        <v>52</v>
      </c>
      <c r="I102" s="22" t="s">
        <v>361</v>
      </c>
      <c r="J102" s="22" t="s">
        <v>507</v>
      </c>
      <c r="K102" s="22" t="s">
        <v>352</v>
      </c>
      <c r="L102" s="22" t="s">
        <v>520</v>
      </c>
      <c r="M102" s="22" t="s">
        <v>508</v>
      </c>
      <c r="N102" s="22" t="s">
        <v>509</v>
      </c>
      <c r="O102" s="28" t="s">
        <v>521</v>
      </c>
      <c r="P102" s="22">
        <v>3</v>
      </c>
      <c r="Q102" s="22" t="s">
        <v>179</v>
      </c>
      <c r="R102" s="22" t="s">
        <v>179</v>
      </c>
      <c r="S102" s="22">
        <v>17322498628</v>
      </c>
      <c r="T102" s="12"/>
    </row>
    <row r="103" s="2" customFormat="1" customHeight="1" spans="1:20">
      <c r="A103" s="12"/>
      <c r="B103" s="31">
        <v>5.22128199706243e+17</v>
      </c>
      <c r="C103" s="31">
        <v>5652456401514</v>
      </c>
      <c r="D103" s="22" t="s">
        <v>522</v>
      </c>
      <c r="E103" s="22" t="s">
        <v>50</v>
      </c>
      <c r="F103" s="22" t="s">
        <v>29</v>
      </c>
      <c r="G103" s="23" t="s">
        <v>523</v>
      </c>
      <c r="H103" s="22" t="s">
        <v>52</v>
      </c>
      <c r="I103" s="22" t="s">
        <v>361</v>
      </c>
      <c r="J103" s="22" t="s">
        <v>515</v>
      </c>
      <c r="K103" s="22" t="s">
        <v>410</v>
      </c>
      <c r="L103" s="22" t="s">
        <v>524</v>
      </c>
      <c r="M103" s="22" t="s">
        <v>508</v>
      </c>
      <c r="N103" s="22" t="s">
        <v>509</v>
      </c>
      <c r="O103" s="28" t="s">
        <v>525</v>
      </c>
      <c r="P103" s="22">
        <v>4</v>
      </c>
      <c r="Q103" s="22" t="s">
        <v>179</v>
      </c>
      <c r="R103" s="22" t="s">
        <v>179</v>
      </c>
      <c r="S103" s="22">
        <v>18786841972</v>
      </c>
      <c r="T103" s="12"/>
    </row>
    <row r="104" s="2" customFormat="1" customHeight="1" spans="1:20">
      <c r="A104" s="12"/>
      <c r="B104" s="29" t="s">
        <v>526</v>
      </c>
      <c r="C104" s="29" t="s">
        <v>527</v>
      </c>
      <c r="D104" s="12" t="s">
        <v>528</v>
      </c>
      <c r="E104" s="12" t="s">
        <v>89</v>
      </c>
      <c r="F104" s="12" t="s">
        <v>29</v>
      </c>
      <c r="G104" s="20" t="s">
        <v>529</v>
      </c>
      <c r="H104" s="12" t="s">
        <v>52</v>
      </c>
      <c r="I104" s="12" t="s">
        <v>361</v>
      </c>
      <c r="J104" s="12" t="s">
        <v>515</v>
      </c>
      <c r="K104" s="12" t="s">
        <v>368</v>
      </c>
      <c r="L104" s="12">
        <v>20230701</v>
      </c>
      <c r="M104" s="12" t="s">
        <v>508</v>
      </c>
      <c r="N104" s="12" t="s">
        <v>509</v>
      </c>
      <c r="O104" s="27">
        <v>159.6</v>
      </c>
      <c r="P104" s="12">
        <v>5</v>
      </c>
      <c r="Q104" s="12" t="s">
        <v>35</v>
      </c>
      <c r="R104" s="12" t="s">
        <v>36</v>
      </c>
      <c r="S104" s="12" t="s">
        <v>530</v>
      </c>
      <c r="T104" s="12" t="str">
        <f>_xlfn.DISPIMG("ID_E0F029CBFC1F4E419D4F7DA69AD7B0CE",1)</f>
        <v>=DISPIMG("ID_E0F029CBFC1F4E419D4F7DA69AD7B0CE",1)</v>
      </c>
    </row>
    <row r="105" s="2" customFormat="1" customHeight="1" spans="1:20">
      <c r="A105" s="12"/>
      <c r="B105" s="29" t="s">
        <v>531</v>
      </c>
      <c r="C105" s="29" t="s">
        <v>532</v>
      </c>
      <c r="D105" s="12" t="s">
        <v>533</v>
      </c>
      <c r="E105" s="12" t="s">
        <v>89</v>
      </c>
      <c r="F105" s="12" t="s">
        <v>293</v>
      </c>
      <c r="G105" s="20" t="s">
        <v>534</v>
      </c>
      <c r="H105" s="12" t="s">
        <v>52</v>
      </c>
      <c r="I105" s="12" t="s">
        <v>361</v>
      </c>
      <c r="J105" s="12" t="s">
        <v>515</v>
      </c>
      <c r="K105" s="12" t="s">
        <v>368</v>
      </c>
      <c r="L105" s="12">
        <v>20210701</v>
      </c>
      <c r="M105" s="12" t="s">
        <v>508</v>
      </c>
      <c r="N105" s="12" t="s">
        <v>509</v>
      </c>
      <c r="O105" s="27">
        <v>153.4</v>
      </c>
      <c r="P105" s="12">
        <v>6</v>
      </c>
      <c r="Q105" s="12" t="s">
        <v>35</v>
      </c>
      <c r="R105" s="12" t="s">
        <v>36</v>
      </c>
      <c r="S105" s="12" t="s">
        <v>535</v>
      </c>
      <c r="T105" s="12" t="str">
        <f>_xlfn.DISPIMG("ID_CED676B4790E4D60B0DD43DD0B7DB30B",1)</f>
        <v>=DISPIMG("ID_CED676B4790E4D60B0DD43DD0B7DB30B",1)</v>
      </c>
    </row>
    <row r="106" s="2" customFormat="1" customHeight="1" spans="1:20">
      <c r="A106" s="12"/>
      <c r="B106" s="32">
        <v>5.22225199704157e+17</v>
      </c>
      <c r="C106" s="33">
        <v>5652456401602</v>
      </c>
      <c r="D106" s="12" t="s">
        <v>536</v>
      </c>
      <c r="E106" s="12" t="s">
        <v>50</v>
      </c>
      <c r="F106" s="12" t="s">
        <v>107</v>
      </c>
      <c r="G106" s="20" t="s">
        <v>537</v>
      </c>
      <c r="H106" s="12" t="s">
        <v>52</v>
      </c>
      <c r="I106" s="12" t="s">
        <v>361</v>
      </c>
      <c r="J106" s="12" t="s">
        <v>507</v>
      </c>
      <c r="K106" s="12" t="s">
        <v>368</v>
      </c>
      <c r="L106" s="12">
        <v>20210701</v>
      </c>
      <c r="M106" s="12" t="s">
        <v>508</v>
      </c>
      <c r="N106" s="12" t="s">
        <v>509</v>
      </c>
      <c r="O106" s="27">
        <v>143</v>
      </c>
      <c r="P106" s="12">
        <v>7</v>
      </c>
      <c r="Q106" s="12" t="s">
        <v>224</v>
      </c>
      <c r="R106" s="12" t="s">
        <v>36</v>
      </c>
      <c r="S106" s="12">
        <v>18744882076</v>
      </c>
      <c r="T106" s="12" t="str">
        <f>_xlfn.DISPIMG("ID_69D20333982F4990A2CAB46F8C9A941F",1)</f>
        <v>=DISPIMG("ID_69D20333982F4990A2CAB46F8C9A941F",1)</v>
      </c>
    </row>
    <row r="107" s="2" customFormat="1" customHeight="1" spans="1:20">
      <c r="A107" s="12"/>
      <c r="B107" s="34" t="s">
        <v>538</v>
      </c>
      <c r="C107" s="35">
        <v>5652456401507</v>
      </c>
      <c r="D107" s="22" t="s">
        <v>539</v>
      </c>
      <c r="E107" s="22" t="s">
        <v>89</v>
      </c>
      <c r="F107" s="22" t="s">
        <v>29</v>
      </c>
      <c r="G107" s="23">
        <v>19961125</v>
      </c>
      <c r="H107" s="22" t="s">
        <v>52</v>
      </c>
      <c r="I107" s="22" t="s">
        <v>361</v>
      </c>
      <c r="J107" s="22" t="s">
        <v>515</v>
      </c>
      <c r="K107" s="22" t="s">
        <v>410</v>
      </c>
      <c r="L107" s="22" t="s">
        <v>540</v>
      </c>
      <c r="M107" s="22" t="s">
        <v>508</v>
      </c>
      <c r="N107" s="22" t="s">
        <v>509</v>
      </c>
      <c r="O107" s="28">
        <v>140.4</v>
      </c>
      <c r="P107" s="22">
        <v>8</v>
      </c>
      <c r="Q107" s="22" t="s">
        <v>224</v>
      </c>
      <c r="R107" s="22" t="s">
        <v>179</v>
      </c>
      <c r="S107" s="22">
        <v>18198311488</v>
      </c>
      <c r="T107" s="12"/>
    </row>
    <row r="108" s="2" customFormat="1" customHeight="1" spans="1:20">
      <c r="A108" s="12"/>
      <c r="B108" s="32" t="s">
        <v>541</v>
      </c>
      <c r="C108" s="33" t="s">
        <v>542</v>
      </c>
      <c r="D108" s="12" t="s">
        <v>543</v>
      </c>
      <c r="E108" s="12" t="s">
        <v>50</v>
      </c>
      <c r="F108" s="12" t="s">
        <v>29</v>
      </c>
      <c r="G108" s="21" t="s">
        <v>544</v>
      </c>
      <c r="H108" s="12" t="s">
        <v>52</v>
      </c>
      <c r="I108" s="12" t="s">
        <v>81</v>
      </c>
      <c r="J108" s="12" t="s">
        <v>545</v>
      </c>
      <c r="K108" s="12" t="s">
        <v>546</v>
      </c>
      <c r="L108" s="12" t="s">
        <v>547</v>
      </c>
      <c r="M108" s="12">
        <v>22116200301</v>
      </c>
      <c r="N108" s="12" t="s">
        <v>548</v>
      </c>
      <c r="O108" s="27">
        <v>159</v>
      </c>
      <c r="P108" s="12">
        <v>1</v>
      </c>
      <c r="Q108" s="12" t="s">
        <v>35</v>
      </c>
      <c r="R108" s="12" t="s">
        <v>36</v>
      </c>
      <c r="S108" s="12">
        <v>13212091037</v>
      </c>
      <c r="T108" s="12" t="str">
        <f>_xlfn.DISPIMG("ID_BA6A13208B0D460EB200A72BF1123459",1)</f>
        <v>=DISPIMG("ID_BA6A13208B0D460EB200A72BF1123459",1)</v>
      </c>
    </row>
    <row r="109" s="2" customFormat="1" customHeight="1" spans="1:20">
      <c r="A109" s="12"/>
      <c r="B109" s="36" t="s">
        <v>549</v>
      </c>
      <c r="C109" s="33" t="s">
        <v>550</v>
      </c>
      <c r="D109" s="12" t="s">
        <v>551</v>
      </c>
      <c r="E109" s="12" t="s">
        <v>50</v>
      </c>
      <c r="F109" s="12" t="s">
        <v>29</v>
      </c>
      <c r="G109" s="21" t="s">
        <v>552</v>
      </c>
      <c r="H109" s="12" t="s">
        <v>52</v>
      </c>
      <c r="I109" s="12" t="s">
        <v>81</v>
      </c>
      <c r="J109" s="12" t="s">
        <v>553</v>
      </c>
      <c r="K109" s="12" t="s">
        <v>158</v>
      </c>
      <c r="L109" s="12" t="s">
        <v>554</v>
      </c>
      <c r="M109" s="12">
        <v>22116200301</v>
      </c>
      <c r="N109" s="12" t="s">
        <v>548</v>
      </c>
      <c r="O109" s="27">
        <v>155.5</v>
      </c>
      <c r="P109" s="12">
        <v>2</v>
      </c>
      <c r="Q109" s="12" t="s">
        <v>35</v>
      </c>
      <c r="R109" s="12" t="s">
        <v>36</v>
      </c>
      <c r="S109" s="12">
        <v>15329829326</v>
      </c>
      <c r="T109" s="12" t="str">
        <f>_xlfn.DISPIMG("ID_FEF76A4428784FFD8D50350646FCC336",1)</f>
        <v>=DISPIMG("ID_FEF76A4428784FFD8D50350646FCC336",1)</v>
      </c>
    </row>
    <row r="110" s="2" customFormat="1" customHeight="1" spans="1:20">
      <c r="A110" s="12"/>
      <c r="B110" s="36" t="s">
        <v>555</v>
      </c>
      <c r="C110" s="33" t="s">
        <v>556</v>
      </c>
      <c r="D110" s="12" t="s">
        <v>557</v>
      </c>
      <c r="E110" s="12" t="s">
        <v>89</v>
      </c>
      <c r="F110" s="12" t="s">
        <v>29</v>
      </c>
      <c r="G110" s="21" t="s">
        <v>558</v>
      </c>
      <c r="H110" s="12" t="s">
        <v>52</v>
      </c>
      <c r="I110" s="12" t="s">
        <v>81</v>
      </c>
      <c r="J110" s="12" t="s">
        <v>559</v>
      </c>
      <c r="K110" s="12" t="s">
        <v>186</v>
      </c>
      <c r="L110" s="12" t="s">
        <v>554</v>
      </c>
      <c r="M110" s="12">
        <v>22116200301</v>
      </c>
      <c r="N110" s="12" t="s">
        <v>548</v>
      </c>
      <c r="O110" s="27">
        <v>123.5</v>
      </c>
      <c r="P110" s="12">
        <v>3</v>
      </c>
      <c r="Q110" s="12" t="s">
        <v>35</v>
      </c>
      <c r="R110" s="12" t="s">
        <v>36</v>
      </c>
      <c r="S110" s="12">
        <v>15185270050</v>
      </c>
      <c r="T110" s="12" t="str">
        <f>_xlfn.DISPIMG("ID_2AC34822161E4896882EE6CFDD062FF3",1)</f>
        <v>=DISPIMG("ID_2AC34822161E4896882EE6CFDD062FF3",1)</v>
      </c>
    </row>
    <row r="111" s="2" customFormat="1" customHeight="1" spans="7:15">
      <c r="G111" s="37"/>
      <c r="O111" s="38"/>
    </row>
    <row r="112" spans="1:18">
      <c r="A112" s="5" t="s">
        <v>560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25"/>
      <c r="P112" s="5"/>
      <c r="Q112" s="5"/>
      <c r="R112" s="5"/>
    </row>
  </sheetData>
  <autoFilter xmlns:etc="http://www.wps.cn/officeDocument/2017/etCustomData" ref="A3:U110" etc:filterBottomFollowUsedRange="0">
    <extLst/>
  </autoFilter>
  <mergeCells count="3">
    <mergeCell ref="A1:R1"/>
    <mergeCell ref="A2:B2"/>
    <mergeCell ref="A112:R112"/>
  </mergeCells>
  <dataValidations count="8">
    <dataValidation type="textLength" operator="equal" showInputMessage="1" showErrorMessage="1" sqref="B7:B99 B106:B111">
      <formula1>18</formula1>
    </dataValidation>
    <dataValidation type="textLength" operator="equal" showInputMessage="1" showErrorMessage="1" sqref="C7:C99 C106:C111">
      <formula1>13</formula1>
    </dataValidation>
    <dataValidation type="textLength" operator="equal" allowBlank="1" showInputMessage="1" showErrorMessage="1" sqref="G4:G111">
      <formula1>8</formula1>
    </dataValidation>
    <dataValidation type="list" allowBlank="1" showInputMessage="1" showErrorMessage="1" sqref="H4:H111">
      <formula1>Sheet4!$A$2:$A$6</formula1>
    </dataValidation>
    <dataValidation type="list" allowBlank="1" showInputMessage="1" showErrorMessage="1" sqref="I4:I111">
      <formula1>Sheet4!$B$2:$B$38</formula1>
    </dataValidation>
    <dataValidation type="textLength" operator="equal" showInputMessage="1" showErrorMessage="1" sqref="L4:L111">
      <formula1>6</formula1>
    </dataValidation>
    <dataValidation type="list" allowBlank="1" showInputMessage="1" showErrorMessage="1" sqref="Q4:Q111">
      <formula1>Sheet4!$C$2:$C$4</formula1>
    </dataValidation>
    <dataValidation type="list" allowBlank="1" showInputMessage="1" showErrorMessage="1" sqref="R4:R111">
      <formula1>Sheet4!$D$2:$D$4</formula1>
    </dataValidation>
  </dataValidations>
  <pageMargins left="0.511741544318011" right="0.393006416756337" top="0.668666447241475" bottom="0.708244776162576" header="0.499937478012926" footer="0.499937478012926"/>
  <pageSetup paperSize="9" scale="84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6"/>
  <sheetViews>
    <sheetView tabSelected="1" zoomScale="115" zoomScaleNormal="115" workbookViewId="0">
      <pane ySplit="2" topLeftCell="A214" activePane="bottomLeft" state="frozen"/>
      <selection/>
      <selection pane="bottomLeft" activeCell="I221" sqref="I221"/>
    </sheetView>
  </sheetViews>
  <sheetFormatPr defaultColWidth="9" defaultRowHeight="13.5" outlineLevelCol="5"/>
  <cols>
    <col min="1" max="1" width="4.675" style="1" customWidth="1"/>
    <col min="2" max="2" width="7.63333333333333" style="3" customWidth="1"/>
    <col min="3" max="3" width="28.1416666666667" style="4" customWidth="1"/>
    <col min="4" max="4" width="27.9333333333333" style="4" customWidth="1"/>
    <col min="5" max="5" width="10.7583333333333" style="5" customWidth="1"/>
    <col min="6" max="6" width="10" style="5" customWidth="1"/>
  </cols>
  <sheetData>
    <row r="1" ht="47" customHeight="1" spans="1:6">
      <c r="A1" s="6" t="s">
        <v>561</v>
      </c>
      <c r="B1" s="7"/>
      <c r="C1" s="6"/>
      <c r="D1" s="6"/>
      <c r="E1" s="8"/>
      <c r="F1" s="8"/>
    </row>
    <row r="2" ht="30" customHeight="1" spans="1:6">
      <c r="A2" s="9" t="s">
        <v>5</v>
      </c>
      <c r="B2" s="10" t="s">
        <v>8</v>
      </c>
      <c r="C2" s="9" t="s">
        <v>17</v>
      </c>
      <c r="D2" s="9" t="s">
        <v>18</v>
      </c>
      <c r="E2" s="9" t="s">
        <v>562</v>
      </c>
      <c r="F2" s="9" t="s">
        <v>25</v>
      </c>
    </row>
    <row r="3" s="1" customFormat="1" ht="36" customHeight="1" spans="1:6">
      <c r="A3" s="11">
        <v>1</v>
      </c>
      <c r="B3" s="11" t="s">
        <v>563</v>
      </c>
      <c r="C3" s="12" t="s">
        <v>564</v>
      </c>
      <c r="D3" s="12" t="s">
        <v>565</v>
      </c>
      <c r="E3" s="11" t="s">
        <v>566</v>
      </c>
      <c r="F3" s="11">
        <v>1</v>
      </c>
    </row>
    <row r="4" s="2" customFormat="1" ht="30" customHeight="1" spans="1:6">
      <c r="A4" s="11">
        <v>2</v>
      </c>
      <c r="B4" s="11" t="s">
        <v>567</v>
      </c>
      <c r="C4" s="12" t="s">
        <v>564</v>
      </c>
      <c r="D4" s="12" t="s">
        <v>565</v>
      </c>
      <c r="E4" s="11" t="s">
        <v>566</v>
      </c>
      <c r="F4" s="11">
        <v>1</v>
      </c>
    </row>
    <row r="5" s="2" customFormat="1" ht="30" customHeight="1" spans="1:6">
      <c r="A5" s="11">
        <v>3</v>
      </c>
      <c r="B5" s="11" t="s">
        <v>568</v>
      </c>
      <c r="C5" s="12" t="s">
        <v>564</v>
      </c>
      <c r="D5" s="12" t="s">
        <v>565</v>
      </c>
      <c r="E5" s="11" t="s">
        <v>566</v>
      </c>
      <c r="F5" s="11">
        <v>1</v>
      </c>
    </row>
    <row r="6" s="2" customFormat="1" ht="30" customHeight="1" spans="1:6">
      <c r="A6" s="11">
        <v>4</v>
      </c>
      <c r="B6" s="11" t="s">
        <v>569</v>
      </c>
      <c r="C6" s="12" t="s">
        <v>570</v>
      </c>
      <c r="D6" s="12" t="s">
        <v>571</v>
      </c>
      <c r="E6" s="11" t="s">
        <v>566</v>
      </c>
      <c r="F6" s="11">
        <v>1</v>
      </c>
    </row>
    <row r="7" s="2" customFormat="1" ht="30" customHeight="1" spans="1:6">
      <c r="A7" s="11">
        <v>5</v>
      </c>
      <c r="B7" s="11" t="s">
        <v>572</v>
      </c>
      <c r="C7" s="12" t="s">
        <v>570</v>
      </c>
      <c r="D7" s="12" t="s">
        <v>571</v>
      </c>
      <c r="E7" s="11" t="s">
        <v>566</v>
      </c>
      <c r="F7" s="11">
        <v>1</v>
      </c>
    </row>
    <row r="8" s="2" customFormat="1" ht="30" customHeight="1" spans="1:6">
      <c r="A8" s="11">
        <v>6</v>
      </c>
      <c r="B8" s="11" t="s">
        <v>573</v>
      </c>
      <c r="C8" s="12" t="s">
        <v>570</v>
      </c>
      <c r="D8" s="12" t="s">
        <v>571</v>
      </c>
      <c r="E8" s="11" t="s">
        <v>566</v>
      </c>
      <c r="F8" s="11">
        <v>1</v>
      </c>
    </row>
    <row r="9" s="2" customFormat="1" ht="30" customHeight="1" spans="1:6">
      <c r="A9" s="11">
        <v>7</v>
      </c>
      <c r="B9" s="11" t="s">
        <v>574</v>
      </c>
      <c r="C9" s="12" t="s">
        <v>575</v>
      </c>
      <c r="D9" s="12" t="s">
        <v>571</v>
      </c>
      <c r="E9" s="11" t="s">
        <v>566</v>
      </c>
      <c r="F9" s="11">
        <v>1</v>
      </c>
    </row>
    <row r="10" s="2" customFormat="1" ht="30" customHeight="1" spans="1:6">
      <c r="A10" s="11">
        <v>8</v>
      </c>
      <c r="B10" s="11" t="s">
        <v>576</v>
      </c>
      <c r="C10" s="12" t="s">
        <v>575</v>
      </c>
      <c r="D10" s="12" t="s">
        <v>571</v>
      </c>
      <c r="E10" s="11" t="s">
        <v>566</v>
      </c>
      <c r="F10" s="11">
        <v>1</v>
      </c>
    </row>
    <row r="11" s="2" customFormat="1" ht="30" customHeight="1" spans="1:6">
      <c r="A11" s="11">
        <v>9</v>
      </c>
      <c r="B11" s="11" t="s">
        <v>577</v>
      </c>
      <c r="C11" s="12" t="s">
        <v>575</v>
      </c>
      <c r="D11" s="12" t="s">
        <v>571</v>
      </c>
      <c r="E11" s="11" t="s">
        <v>566</v>
      </c>
      <c r="F11" s="11">
        <v>1</v>
      </c>
    </row>
    <row r="12" s="2" customFormat="1" ht="30" customHeight="1" spans="1:6">
      <c r="A12" s="11">
        <v>10</v>
      </c>
      <c r="B12" s="11" t="s">
        <v>578</v>
      </c>
      <c r="C12" s="12" t="s">
        <v>579</v>
      </c>
      <c r="D12" s="12" t="s">
        <v>580</v>
      </c>
      <c r="E12" s="11" t="s">
        <v>566</v>
      </c>
      <c r="F12" s="11">
        <v>1</v>
      </c>
    </row>
    <row r="13" s="2" customFormat="1" ht="30" customHeight="1" spans="1:6">
      <c r="A13" s="11">
        <v>11</v>
      </c>
      <c r="B13" s="13" t="s">
        <v>581</v>
      </c>
      <c r="C13" s="14" t="s">
        <v>579</v>
      </c>
      <c r="D13" s="14" t="s">
        <v>580</v>
      </c>
      <c r="E13" s="13" t="s">
        <v>566</v>
      </c>
      <c r="F13" s="13">
        <v>1</v>
      </c>
    </row>
    <row r="14" s="2" customFormat="1" ht="30" customHeight="1" spans="1:6">
      <c r="A14" s="11">
        <v>12</v>
      </c>
      <c r="B14" s="11" t="s">
        <v>582</v>
      </c>
      <c r="C14" s="12" t="s">
        <v>579</v>
      </c>
      <c r="D14" s="12" t="s">
        <v>580</v>
      </c>
      <c r="E14" s="11" t="s">
        <v>566</v>
      </c>
      <c r="F14" s="11">
        <v>1</v>
      </c>
    </row>
    <row r="15" s="2" customFormat="1" ht="30" customHeight="1" spans="1:6">
      <c r="A15" s="11">
        <v>13</v>
      </c>
      <c r="B15" s="11" t="s">
        <v>583</v>
      </c>
      <c r="C15" s="12" t="s">
        <v>584</v>
      </c>
      <c r="D15" s="12" t="s">
        <v>585</v>
      </c>
      <c r="E15" s="11" t="s">
        <v>566</v>
      </c>
      <c r="F15" s="11">
        <v>1</v>
      </c>
    </row>
    <row r="16" s="2" customFormat="1" ht="30" customHeight="1" spans="1:6">
      <c r="A16" s="11">
        <v>14</v>
      </c>
      <c r="B16" s="11" t="s">
        <v>586</v>
      </c>
      <c r="C16" s="12" t="s">
        <v>584</v>
      </c>
      <c r="D16" s="12" t="s">
        <v>585</v>
      </c>
      <c r="E16" s="11" t="s">
        <v>566</v>
      </c>
      <c r="F16" s="11">
        <v>1</v>
      </c>
    </row>
    <row r="17" s="2" customFormat="1" ht="30" customHeight="1" spans="1:6">
      <c r="A17" s="11">
        <v>15</v>
      </c>
      <c r="B17" s="11" t="s">
        <v>587</v>
      </c>
      <c r="C17" s="12" t="s">
        <v>584</v>
      </c>
      <c r="D17" s="12" t="s">
        <v>585</v>
      </c>
      <c r="E17" s="11" t="s">
        <v>566</v>
      </c>
      <c r="F17" s="11">
        <v>1</v>
      </c>
    </row>
    <row r="18" s="2" customFormat="1" ht="30" customHeight="1" spans="1:6">
      <c r="A18" s="11">
        <v>16</v>
      </c>
      <c r="B18" s="11" t="s">
        <v>588</v>
      </c>
      <c r="C18" s="12" t="s">
        <v>589</v>
      </c>
      <c r="D18" s="12" t="s">
        <v>590</v>
      </c>
      <c r="E18" s="11" t="s">
        <v>566</v>
      </c>
      <c r="F18" s="11">
        <v>1</v>
      </c>
    </row>
    <row r="19" s="2" customFormat="1" ht="30" customHeight="1" spans="1:6">
      <c r="A19" s="11">
        <v>17</v>
      </c>
      <c r="B19" s="11" t="s">
        <v>591</v>
      </c>
      <c r="C19" s="12" t="s">
        <v>589</v>
      </c>
      <c r="D19" s="12" t="s">
        <v>590</v>
      </c>
      <c r="E19" s="11" t="s">
        <v>566</v>
      </c>
      <c r="F19" s="11">
        <v>1</v>
      </c>
    </row>
    <row r="20" s="2" customFormat="1" ht="30" customHeight="1" spans="1:6">
      <c r="A20" s="11">
        <v>18</v>
      </c>
      <c r="B20" s="11" t="s">
        <v>592</v>
      </c>
      <c r="C20" s="12" t="s">
        <v>589</v>
      </c>
      <c r="D20" s="12" t="s">
        <v>590</v>
      </c>
      <c r="E20" s="11" t="s">
        <v>566</v>
      </c>
      <c r="F20" s="11">
        <v>1</v>
      </c>
    </row>
    <row r="21" s="2" customFormat="1" ht="30" customHeight="1" spans="1:6">
      <c r="A21" s="11">
        <v>19</v>
      </c>
      <c r="B21" s="11" t="s">
        <v>593</v>
      </c>
      <c r="C21" s="12" t="s">
        <v>594</v>
      </c>
      <c r="D21" s="12" t="s">
        <v>590</v>
      </c>
      <c r="E21" s="11" t="s">
        <v>566</v>
      </c>
      <c r="F21" s="11">
        <v>1</v>
      </c>
    </row>
    <row r="22" s="2" customFormat="1" ht="30" customHeight="1" spans="1:6">
      <c r="A22" s="11">
        <v>20</v>
      </c>
      <c r="B22" s="11" t="s">
        <v>595</v>
      </c>
      <c r="C22" s="12" t="s">
        <v>594</v>
      </c>
      <c r="D22" s="12" t="s">
        <v>590</v>
      </c>
      <c r="E22" s="11" t="s">
        <v>566</v>
      </c>
      <c r="F22" s="11">
        <v>1</v>
      </c>
    </row>
    <row r="23" s="2" customFormat="1" ht="30" customHeight="1" spans="1:6">
      <c r="A23" s="11">
        <v>21</v>
      </c>
      <c r="B23" s="11" t="s">
        <v>596</v>
      </c>
      <c r="C23" s="12" t="s">
        <v>594</v>
      </c>
      <c r="D23" s="12" t="s">
        <v>590</v>
      </c>
      <c r="E23" s="11" t="s">
        <v>566</v>
      </c>
      <c r="F23" s="11">
        <v>1</v>
      </c>
    </row>
    <row r="24" s="2" customFormat="1" ht="30" customHeight="1" spans="1:6">
      <c r="A24" s="11">
        <v>22</v>
      </c>
      <c r="B24" s="11" t="s">
        <v>597</v>
      </c>
      <c r="C24" s="12" t="s">
        <v>598</v>
      </c>
      <c r="D24" s="12" t="s">
        <v>599</v>
      </c>
      <c r="E24" s="11" t="s">
        <v>566</v>
      </c>
      <c r="F24" s="11">
        <v>1</v>
      </c>
    </row>
    <row r="25" s="2" customFormat="1" ht="30" customHeight="1" spans="1:6">
      <c r="A25" s="11">
        <v>23</v>
      </c>
      <c r="B25" s="11" t="s">
        <v>600</v>
      </c>
      <c r="C25" s="12" t="s">
        <v>598</v>
      </c>
      <c r="D25" s="12" t="s">
        <v>599</v>
      </c>
      <c r="E25" s="11" t="s">
        <v>566</v>
      </c>
      <c r="F25" s="11">
        <v>1</v>
      </c>
    </row>
    <row r="26" s="2" customFormat="1" ht="30" customHeight="1" spans="1:6">
      <c r="A26" s="11">
        <v>24</v>
      </c>
      <c r="B26" s="11" t="s">
        <v>601</v>
      </c>
      <c r="C26" s="12" t="s">
        <v>598</v>
      </c>
      <c r="D26" s="12" t="s">
        <v>599</v>
      </c>
      <c r="E26" s="11" t="s">
        <v>566</v>
      </c>
      <c r="F26" s="11">
        <v>1</v>
      </c>
    </row>
    <row r="27" s="2" customFormat="1" ht="30" customHeight="1" spans="1:6">
      <c r="A27" s="11">
        <v>25</v>
      </c>
      <c r="B27" s="11" t="s">
        <v>602</v>
      </c>
      <c r="C27" s="12" t="s">
        <v>598</v>
      </c>
      <c r="D27" s="12" t="s">
        <v>599</v>
      </c>
      <c r="E27" s="11" t="s">
        <v>566</v>
      </c>
      <c r="F27" s="11">
        <v>1</v>
      </c>
    </row>
    <row r="28" s="2" customFormat="1" ht="30" customHeight="1" spans="1:6">
      <c r="A28" s="11">
        <v>26</v>
      </c>
      <c r="B28" s="11" t="s">
        <v>603</v>
      </c>
      <c r="C28" s="12" t="s">
        <v>598</v>
      </c>
      <c r="D28" s="12" t="s">
        <v>599</v>
      </c>
      <c r="E28" s="11" t="s">
        <v>566</v>
      </c>
      <c r="F28" s="11">
        <v>1</v>
      </c>
    </row>
    <row r="29" s="2" customFormat="1" ht="30" customHeight="1" spans="1:6">
      <c r="A29" s="11">
        <v>27</v>
      </c>
      <c r="B29" s="11" t="s">
        <v>604</v>
      </c>
      <c r="C29" s="12" t="s">
        <v>598</v>
      </c>
      <c r="D29" s="12" t="s">
        <v>599</v>
      </c>
      <c r="E29" s="11" t="s">
        <v>566</v>
      </c>
      <c r="F29" s="11">
        <v>1</v>
      </c>
    </row>
    <row r="30" s="2" customFormat="1" ht="30" customHeight="1" spans="1:6">
      <c r="A30" s="11">
        <v>28</v>
      </c>
      <c r="B30" s="11" t="s">
        <v>605</v>
      </c>
      <c r="C30" s="12" t="s">
        <v>606</v>
      </c>
      <c r="D30" s="12" t="s">
        <v>607</v>
      </c>
      <c r="E30" s="11" t="s">
        <v>566</v>
      </c>
      <c r="F30" s="11">
        <v>2</v>
      </c>
    </row>
    <row r="31" s="2" customFormat="1" ht="30" customHeight="1" spans="1:6">
      <c r="A31" s="11">
        <v>29</v>
      </c>
      <c r="B31" s="11" t="s">
        <v>608</v>
      </c>
      <c r="C31" s="12" t="s">
        <v>606</v>
      </c>
      <c r="D31" s="12" t="s">
        <v>607</v>
      </c>
      <c r="E31" s="11" t="s">
        <v>566</v>
      </c>
      <c r="F31" s="11">
        <v>2</v>
      </c>
    </row>
    <row r="32" s="2" customFormat="1" ht="30" customHeight="1" spans="1:6">
      <c r="A32" s="11">
        <v>30</v>
      </c>
      <c r="B32" s="11" t="s">
        <v>609</v>
      </c>
      <c r="C32" s="12" t="s">
        <v>606</v>
      </c>
      <c r="D32" s="12" t="s">
        <v>607</v>
      </c>
      <c r="E32" s="11" t="s">
        <v>566</v>
      </c>
      <c r="F32" s="11">
        <v>2</v>
      </c>
    </row>
    <row r="33" s="2" customFormat="1" ht="30" customHeight="1" spans="1:6">
      <c r="A33" s="11">
        <v>31</v>
      </c>
      <c r="B33" s="11" t="s">
        <v>610</v>
      </c>
      <c r="C33" s="12" t="s">
        <v>611</v>
      </c>
      <c r="D33" s="12" t="s">
        <v>607</v>
      </c>
      <c r="E33" s="11" t="s">
        <v>566</v>
      </c>
      <c r="F33" s="11">
        <v>2</v>
      </c>
    </row>
    <row r="34" s="2" customFormat="1" ht="30" customHeight="1" spans="1:6">
      <c r="A34" s="11">
        <v>32</v>
      </c>
      <c r="B34" s="11" t="s">
        <v>612</v>
      </c>
      <c r="C34" s="12" t="s">
        <v>611</v>
      </c>
      <c r="D34" s="12" t="s">
        <v>607</v>
      </c>
      <c r="E34" s="11" t="s">
        <v>566</v>
      </c>
      <c r="F34" s="11">
        <v>2</v>
      </c>
    </row>
    <row r="35" s="2" customFormat="1" ht="30" customHeight="1" spans="1:6">
      <c r="A35" s="11">
        <v>33</v>
      </c>
      <c r="B35" s="11" t="s">
        <v>613</v>
      </c>
      <c r="C35" s="12" t="s">
        <v>611</v>
      </c>
      <c r="D35" s="12" t="s">
        <v>607</v>
      </c>
      <c r="E35" s="11" t="s">
        <v>566</v>
      </c>
      <c r="F35" s="11">
        <v>2</v>
      </c>
    </row>
    <row r="36" s="2" customFormat="1" ht="30" customHeight="1" spans="1:6">
      <c r="A36" s="11">
        <v>34</v>
      </c>
      <c r="B36" s="11" t="s">
        <v>614</v>
      </c>
      <c r="C36" s="12" t="s">
        <v>611</v>
      </c>
      <c r="D36" s="12" t="s">
        <v>607</v>
      </c>
      <c r="E36" s="11" t="s">
        <v>566</v>
      </c>
      <c r="F36" s="11">
        <v>2</v>
      </c>
    </row>
    <row r="37" s="2" customFormat="1" ht="30" customHeight="1" spans="1:6">
      <c r="A37" s="11">
        <v>35</v>
      </c>
      <c r="B37" s="11" t="s">
        <v>615</v>
      </c>
      <c r="C37" s="12" t="s">
        <v>611</v>
      </c>
      <c r="D37" s="12" t="s">
        <v>607</v>
      </c>
      <c r="E37" s="11" t="s">
        <v>566</v>
      </c>
      <c r="F37" s="11">
        <v>2</v>
      </c>
    </row>
    <row r="38" s="2" customFormat="1" ht="30" customHeight="1" spans="1:6">
      <c r="A38" s="11">
        <v>36</v>
      </c>
      <c r="B38" s="11" t="s">
        <v>616</v>
      </c>
      <c r="C38" s="12" t="s">
        <v>611</v>
      </c>
      <c r="D38" s="12" t="s">
        <v>607</v>
      </c>
      <c r="E38" s="11" t="s">
        <v>566</v>
      </c>
      <c r="F38" s="11">
        <v>2</v>
      </c>
    </row>
    <row r="39" s="2" customFormat="1" ht="30" customHeight="1" spans="1:6">
      <c r="A39" s="11">
        <v>37</v>
      </c>
      <c r="B39" s="11" t="s">
        <v>617</v>
      </c>
      <c r="C39" s="12" t="s">
        <v>618</v>
      </c>
      <c r="D39" s="12" t="s">
        <v>619</v>
      </c>
      <c r="E39" s="11" t="s">
        <v>566</v>
      </c>
      <c r="F39" s="11">
        <v>2</v>
      </c>
    </row>
    <row r="40" s="2" customFormat="1" ht="30" customHeight="1" spans="1:6">
      <c r="A40" s="11">
        <v>38</v>
      </c>
      <c r="B40" s="11" t="s">
        <v>620</v>
      </c>
      <c r="C40" s="12" t="s">
        <v>618</v>
      </c>
      <c r="D40" s="12" t="s">
        <v>619</v>
      </c>
      <c r="E40" s="11" t="s">
        <v>566</v>
      </c>
      <c r="F40" s="11">
        <v>2</v>
      </c>
    </row>
    <row r="41" s="2" customFormat="1" ht="30" customHeight="1" spans="1:6">
      <c r="A41" s="11">
        <v>39</v>
      </c>
      <c r="B41" s="11" t="s">
        <v>621</v>
      </c>
      <c r="C41" s="12" t="s">
        <v>618</v>
      </c>
      <c r="D41" s="12" t="s">
        <v>619</v>
      </c>
      <c r="E41" s="11" t="s">
        <v>566</v>
      </c>
      <c r="F41" s="11">
        <v>2</v>
      </c>
    </row>
    <row r="42" s="2" customFormat="1" ht="30" customHeight="1" spans="1:6">
      <c r="A42" s="11">
        <v>40</v>
      </c>
      <c r="B42" s="11" t="s">
        <v>622</v>
      </c>
      <c r="C42" s="12" t="s">
        <v>623</v>
      </c>
      <c r="D42" s="12" t="s">
        <v>619</v>
      </c>
      <c r="E42" s="11" t="s">
        <v>566</v>
      </c>
      <c r="F42" s="11">
        <v>2</v>
      </c>
    </row>
    <row r="43" s="2" customFormat="1" ht="30" customHeight="1" spans="1:6">
      <c r="A43" s="11">
        <v>41</v>
      </c>
      <c r="B43" s="11" t="s">
        <v>624</v>
      </c>
      <c r="C43" s="12" t="s">
        <v>623</v>
      </c>
      <c r="D43" s="12" t="s">
        <v>619</v>
      </c>
      <c r="E43" s="11" t="s">
        <v>566</v>
      </c>
      <c r="F43" s="11">
        <v>2</v>
      </c>
    </row>
    <row r="44" s="2" customFormat="1" ht="30" customHeight="1" spans="1:6">
      <c r="A44" s="11">
        <v>42</v>
      </c>
      <c r="B44" s="11" t="s">
        <v>625</v>
      </c>
      <c r="C44" s="12" t="s">
        <v>623</v>
      </c>
      <c r="D44" s="12" t="s">
        <v>619</v>
      </c>
      <c r="E44" s="11" t="s">
        <v>566</v>
      </c>
      <c r="F44" s="11">
        <v>2</v>
      </c>
    </row>
    <row r="45" s="2" customFormat="1" ht="30" customHeight="1" spans="1:6">
      <c r="A45" s="11">
        <v>43</v>
      </c>
      <c r="B45" s="11" t="s">
        <v>626</v>
      </c>
      <c r="C45" s="12" t="s">
        <v>627</v>
      </c>
      <c r="D45" s="12" t="s">
        <v>619</v>
      </c>
      <c r="E45" s="11" t="s">
        <v>566</v>
      </c>
      <c r="F45" s="11">
        <v>2</v>
      </c>
    </row>
    <row r="46" s="2" customFormat="1" ht="30" customHeight="1" spans="1:6">
      <c r="A46" s="11">
        <v>44</v>
      </c>
      <c r="B46" s="11" t="s">
        <v>628</v>
      </c>
      <c r="C46" s="12" t="s">
        <v>627</v>
      </c>
      <c r="D46" s="12" t="s">
        <v>619</v>
      </c>
      <c r="E46" s="11" t="s">
        <v>566</v>
      </c>
      <c r="F46" s="11">
        <v>2</v>
      </c>
    </row>
    <row r="47" s="2" customFormat="1" ht="30" customHeight="1" spans="1:6">
      <c r="A47" s="11">
        <v>45</v>
      </c>
      <c r="B47" s="11" t="s">
        <v>629</v>
      </c>
      <c r="C47" s="12" t="s">
        <v>627</v>
      </c>
      <c r="D47" s="12" t="s">
        <v>619</v>
      </c>
      <c r="E47" s="11" t="s">
        <v>566</v>
      </c>
      <c r="F47" s="11">
        <v>2</v>
      </c>
    </row>
    <row r="48" s="2" customFormat="1" ht="30" customHeight="1" spans="1:6">
      <c r="A48" s="11">
        <v>46</v>
      </c>
      <c r="B48" s="11" t="s">
        <v>630</v>
      </c>
      <c r="C48" s="12" t="s">
        <v>631</v>
      </c>
      <c r="D48" s="12" t="s">
        <v>619</v>
      </c>
      <c r="E48" s="11" t="s">
        <v>566</v>
      </c>
      <c r="F48" s="11">
        <v>2</v>
      </c>
    </row>
    <row r="49" s="2" customFormat="1" ht="30" customHeight="1" spans="1:6">
      <c r="A49" s="11">
        <v>47</v>
      </c>
      <c r="B49" s="11" t="s">
        <v>632</v>
      </c>
      <c r="C49" s="12" t="s">
        <v>631</v>
      </c>
      <c r="D49" s="12" t="s">
        <v>619</v>
      </c>
      <c r="E49" s="11" t="s">
        <v>566</v>
      </c>
      <c r="F49" s="11">
        <v>2</v>
      </c>
    </row>
    <row r="50" s="2" customFormat="1" ht="30" customHeight="1" spans="1:6">
      <c r="A50" s="11">
        <v>48</v>
      </c>
      <c r="B50" s="11" t="s">
        <v>633</v>
      </c>
      <c r="C50" s="12" t="s">
        <v>634</v>
      </c>
      <c r="D50" s="12" t="s">
        <v>635</v>
      </c>
      <c r="E50" s="11" t="s">
        <v>566</v>
      </c>
      <c r="F50" s="11">
        <v>2</v>
      </c>
    </row>
    <row r="51" s="2" customFormat="1" ht="30" customHeight="1" spans="1:6">
      <c r="A51" s="11">
        <v>49</v>
      </c>
      <c r="B51" s="11" t="s">
        <v>636</v>
      </c>
      <c r="C51" s="12" t="s">
        <v>634</v>
      </c>
      <c r="D51" s="12" t="s">
        <v>635</v>
      </c>
      <c r="E51" s="11" t="s">
        <v>566</v>
      </c>
      <c r="F51" s="11">
        <v>2</v>
      </c>
    </row>
    <row r="52" s="2" customFormat="1" ht="30" customHeight="1" spans="1:6">
      <c r="A52" s="11">
        <v>50</v>
      </c>
      <c r="B52" s="11" t="s">
        <v>637</v>
      </c>
      <c r="C52" s="12" t="s">
        <v>634</v>
      </c>
      <c r="D52" s="12" t="s">
        <v>635</v>
      </c>
      <c r="E52" s="11" t="s">
        <v>566</v>
      </c>
      <c r="F52" s="11">
        <v>2</v>
      </c>
    </row>
    <row r="53" s="2" customFormat="1" ht="30" customHeight="1" spans="1:6">
      <c r="A53" s="11">
        <v>51</v>
      </c>
      <c r="B53" s="11" t="s">
        <v>638</v>
      </c>
      <c r="C53" s="12" t="s">
        <v>639</v>
      </c>
      <c r="D53" s="12" t="s">
        <v>640</v>
      </c>
      <c r="E53" s="11" t="s">
        <v>566</v>
      </c>
      <c r="F53" s="11">
        <v>2</v>
      </c>
    </row>
    <row r="54" s="2" customFormat="1" ht="30" customHeight="1" spans="1:6">
      <c r="A54" s="11">
        <v>52</v>
      </c>
      <c r="B54" s="11" t="s">
        <v>641</v>
      </c>
      <c r="C54" s="12" t="s">
        <v>639</v>
      </c>
      <c r="D54" s="12" t="s">
        <v>640</v>
      </c>
      <c r="E54" s="11" t="s">
        <v>566</v>
      </c>
      <c r="F54" s="11">
        <v>2</v>
      </c>
    </row>
    <row r="55" s="2" customFormat="1" ht="30" customHeight="1" spans="1:6">
      <c r="A55" s="11">
        <v>53</v>
      </c>
      <c r="B55" s="11" t="s">
        <v>642</v>
      </c>
      <c r="C55" s="12" t="s">
        <v>639</v>
      </c>
      <c r="D55" s="12" t="s">
        <v>640</v>
      </c>
      <c r="E55" s="11" t="s">
        <v>566</v>
      </c>
      <c r="F55" s="11">
        <v>2</v>
      </c>
    </row>
    <row r="56" s="2" customFormat="1" ht="30" customHeight="1" spans="1:6">
      <c r="A56" s="11">
        <v>54</v>
      </c>
      <c r="B56" s="11" t="s">
        <v>643</v>
      </c>
      <c r="C56" s="12" t="s">
        <v>644</v>
      </c>
      <c r="D56" s="12" t="s">
        <v>645</v>
      </c>
      <c r="E56" s="11" t="s">
        <v>566</v>
      </c>
      <c r="F56" s="11">
        <v>3</v>
      </c>
    </row>
    <row r="57" s="2" customFormat="1" ht="30" customHeight="1" spans="1:6">
      <c r="A57" s="11">
        <v>55</v>
      </c>
      <c r="B57" s="11" t="s">
        <v>646</v>
      </c>
      <c r="C57" s="12" t="s">
        <v>644</v>
      </c>
      <c r="D57" s="12" t="s">
        <v>645</v>
      </c>
      <c r="E57" s="11" t="s">
        <v>566</v>
      </c>
      <c r="F57" s="11">
        <v>3</v>
      </c>
    </row>
    <row r="58" s="2" customFormat="1" ht="30" customHeight="1" spans="1:6">
      <c r="A58" s="11">
        <v>56</v>
      </c>
      <c r="B58" s="11" t="s">
        <v>647</v>
      </c>
      <c r="C58" s="12" t="s">
        <v>644</v>
      </c>
      <c r="D58" s="12" t="s">
        <v>645</v>
      </c>
      <c r="E58" s="11" t="s">
        <v>566</v>
      </c>
      <c r="F58" s="11">
        <v>3</v>
      </c>
    </row>
    <row r="59" s="2" customFormat="1" ht="30" customHeight="1" spans="1:6">
      <c r="A59" s="11">
        <v>57</v>
      </c>
      <c r="B59" s="11" t="s">
        <v>648</v>
      </c>
      <c r="C59" s="12" t="s">
        <v>649</v>
      </c>
      <c r="D59" s="12" t="s">
        <v>650</v>
      </c>
      <c r="E59" s="11" t="s">
        <v>566</v>
      </c>
      <c r="F59" s="11">
        <v>3</v>
      </c>
    </row>
    <row r="60" s="2" customFormat="1" ht="30" customHeight="1" spans="1:6">
      <c r="A60" s="11">
        <v>58</v>
      </c>
      <c r="B60" s="11" t="s">
        <v>651</v>
      </c>
      <c r="C60" s="12" t="s">
        <v>649</v>
      </c>
      <c r="D60" s="12" t="s">
        <v>650</v>
      </c>
      <c r="E60" s="11" t="s">
        <v>566</v>
      </c>
      <c r="F60" s="11">
        <v>3</v>
      </c>
    </row>
    <row r="61" s="2" customFormat="1" ht="30" customHeight="1" spans="1:6">
      <c r="A61" s="11">
        <v>59</v>
      </c>
      <c r="B61" s="11" t="s">
        <v>652</v>
      </c>
      <c r="C61" s="12" t="s">
        <v>649</v>
      </c>
      <c r="D61" s="12" t="s">
        <v>650</v>
      </c>
      <c r="E61" s="11" t="s">
        <v>566</v>
      </c>
      <c r="F61" s="11">
        <v>3</v>
      </c>
    </row>
    <row r="62" s="2" customFormat="1" ht="30" customHeight="1" spans="1:6">
      <c r="A62" s="11">
        <v>60</v>
      </c>
      <c r="B62" s="11" t="s">
        <v>653</v>
      </c>
      <c r="C62" s="12" t="s">
        <v>654</v>
      </c>
      <c r="D62" s="12" t="s">
        <v>655</v>
      </c>
      <c r="E62" s="11" t="s">
        <v>566</v>
      </c>
      <c r="F62" s="11">
        <v>3</v>
      </c>
    </row>
    <row r="63" s="2" customFormat="1" ht="30" customHeight="1" spans="1:6">
      <c r="A63" s="11">
        <v>61</v>
      </c>
      <c r="B63" s="11" t="s">
        <v>656</v>
      </c>
      <c r="C63" s="12" t="s">
        <v>654</v>
      </c>
      <c r="D63" s="12" t="s">
        <v>655</v>
      </c>
      <c r="E63" s="11" t="s">
        <v>566</v>
      </c>
      <c r="F63" s="11">
        <v>3</v>
      </c>
    </row>
    <row r="64" s="2" customFormat="1" ht="30" customHeight="1" spans="1:6">
      <c r="A64" s="11">
        <v>62</v>
      </c>
      <c r="B64" s="11" t="s">
        <v>657</v>
      </c>
      <c r="C64" s="12" t="s">
        <v>654</v>
      </c>
      <c r="D64" s="12" t="s">
        <v>655</v>
      </c>
      <c r="E64" s="11" t="s">
        <v>566</v>
      </c>
      <c r="F64" s="11">
        <v>3</v>
      </c>
    </row>
    <row r="65" s="2" customFormat="1" ht="30" customHeight="1" spans="1:6">
      <c r="A65" s="11">
        <v>63</v>
      </c>
      <c r="B65" s="11" t="s">
        <v>658</v>
      </c>
      <c r="C65" s="12" t="s">
        <v>654</v>
      </c>
      <c r="D65" s="12" t="s">
        <v>655</v>
      </c>
      <c r="E65" s="11" t="s">
        <v>566</v>
      </c>
      <c r="F65" s="11">
        <v>3</v>
      </c>
    </row>
    <row r="66" s="2" customFormat="1" ht="30" customHeight="1" spans="1:6">
      <c r="A66" s="11">
        <v>64</v>
      </c>
      <c r="B66" s="11" t="s">
        <v>659</v>
      </c>
      <c r="C66" s="12" t="s">
        <v>654</v>
      </c>
      <c r="D66" s="12" t="s">
        <v>655</v>
      </c>
      <c r="E66" s="11" t="s">
        <v>566</v>
      </c>
      <c r="F66" s="11">
        <v>3</v>
      </c>
    </row>
    <row r="67" s="2" customFormat="1" ht="30" customHeight="1" spans="1:6">
      <c r="A67" s="11">
        <v>65</v>
      </c>
      <c r="B67" s="11" t="s">
        <v>660</v>
      </c>
      <c r="C67" s="12" t="s">
        <v>654</v>
      </c>
      <c r="D67" s="12" t="s">
        <v>655</v>
      </c>
      <c r="E67" s="11" t="s">
        <v>566</v>
      </c>
      <c r="F67" s="11">
        <v>3</v>
      </c>
    </row>
    <row r="68" s="2" customFormat="1" ht="30" customHeight="1" spans="1:6">
      <c r="A68" s="11">
        <v>66</v>
      </c>
      <c r="B68" s="11" t="s">
        <v>661</v>
      </c>
      <c r="C68" s="12" t="s">
        <v>654</v>
      </c>
      <c r="D68" s="12" t="s">
        <v>655</v>
      </c>
      <c r="E68" s="11" t="s">
        <v>566</v>
      </c>
      <c r="F68" s="11">
        <v>3</v>
      </c>
    </row>
    <row r="69" s="2" customFormat="1" ht="30" customHeight="1" spans="1:6">
      <c r="A69" s="11">
        <v>67</v>
      </c>
      <c r="B69" s="11" t="s">
        <v>662</v>
      </c>
      <c r="C69" s="12" t="s">
        <v>654</v>
      </c>
      <c r="D69" s="12" t="s">
        <v>655</v>
      </c>
      <c r="E69" s="11" t="s">
        <v>566</v>
      </c>
      <c r="F69" s="11">
        <v>3</v>
      </c>
    </row>
    <row r="70" s="2" customFormat="1" ht="30" customHeight="1" spans="1:6">
      <c r="A70" s="11">
        <v>68</v>
      </c>
      <c r="B70" s="11" t="s">
        <v>663</v>
      </c>
      <c r="C70" s="12" t="s">
        <v>654</v>
      </c>
      <c r="D70" s="12" t="s">
        <v>655</v>
      </c>
      <c r="E70" s="11" t="s">
        <v>566</v>
      </c>
      <c r="F70" s="11">
        <v>3</v>
      </c>
    </row>
    <row r="71" s="2" customFormat="1" ht="30" customHeight="1" spans="1:6">
      <c r="A71" s="11">
        <v>69</v>
      </c>
      <c r="B71" s="11" t="s">
        <v>664</v>
      </c>
      <c r="C71" s="12" t="s">
        <v>665</v>
      </c>
      <c r="D71" s="12" t="s">
        <v>666</v>
      </c>
      <c r="E71" s="11" t="s">
        <v>566</v>
      </c>
      <c r="F71" s="11">
        <v>3</v>
      </c>
    </row>
    <row r="72" s="2" customFormat="1" ht="30" customHeight="1" spans="1:6">
      <c r="A72" s="11">
        <v>70</v>
      </c>
      <c r="B72" s="11" t="s">
        <v>667</v>
      </c>
      <c r="C72" s="12" t="s">
        <v>665</v>
      </c>
      <c r="D72" s="12" t="s">
        <v>666</v>
      </c>
      <c r="E72" s="11" t="s">
        <v>566</v>
      </c>
      <c r="F72" s="11">
        <v>3</v>
      </c>
    </row>
    <row r="73" s="2" customFormat="1" ht="30" customHeight="1" spans="1:6">
      <c r="A73" s="11">
        <v>71</v>
      </c>
      <c r="B73" s="11" t="s">
        <v>668</v>
      </c>
      <c r="C73" s="12" t="s">
        <v>665</v>
      </c>
      <c r="D73" s="12" t="s">
        <v>666</v>
      </c>
      <c r="E73" s="11" t="s">
        <v>566</v>
      </c>
      <c r="F73" s="11">
        <v>3</v>
      </c>
    </row>
    <row r="74" s="2" customFormat="1" ht="30" customHeight="1" spans="1:6">
      <c r="A74" s="11">
        <v>72</v>
      </c>
      <c r="B74" s="11" t="s">
        <v>669</v>
      </c>
      <c r="C74" s="12" t="s">
        <v>670</v>
      </c>
      <c r="D74" s="12" t="s">
        <v>666</v>
      </c>
      <c r="E74" s="11" t="s">
        <v>566</v>
      </c>
      <c r="F74" s="11">
        <v>3</v>
      </c>
    </row>
    <row r="75" s="2" customFormat="1" ht="30" customHeight="1" spans="1:6">
      <c r="A75" s="11">
        <v>73</v>
      </c>
      <c r="B75" s="11" t="s">
        <v>671</v>
      </c>
      <c r="C75" s="12" t="s">
        <v>670</v>
      </c>
      <c r="D75" s="12" t="s">
        <v>666</v>
      </c>
      <c r="E75" s="11" t="s">
        <v>566</v>
      </c>
      <c r="F75" s="11">
        <v>3</v>
      </c>
    </row>
    <row r="76" s="2" customFormat="1" ht="30" customHeight="1" spans="1:6">
      <c r="A76" s="11">
        <v>74</v>
      </c>
      <c r="B76" s="11" t="s">
        <v>672</v>
      </c>
      <c r="C76" s="12" t="s">
        <v>670</v>
      </c>
      <c r="D76" s="12" t="s">
        <v>666</v>
      </c>
      <c r="E76" s="11" t="s">
        <v>566</v>
      </c>
      <c r="F76" s="11">
        <v>3</v>
      </c>
    </row>
    <row r="77" s="2" customFormat="1" ht="30" customHeight="1" spans="1:6">
      <c r="A77" s="11">
        <v>75</v>
      </c>
      <c r="B77" s="11" t="s">
        <v>673</v>
      </c>
      <c r="C77" s="12" t="s">
        <v>670</v>
      </c>
      <c r="D77" s="12" t="s">
        <v>666</v>
      </c>
      <c r="E77" s="11" t="s">
        <v>566</v>
      </c>
      <c r="F77" s="11">
        <v>3</v>
      </c>
    </row>
    <row r="78" s="2" customFormat="1" ht="30" customHeight="1" spans="1:6">
      <c r="A78" s="11">
        <v>76</v>
      </c>
      <c r="B78" s="11" t="s">
        <v>674</v>
      </c>
      <c r="C78" s="12" t="s">
        <v>670</v>
      </c>
      <c r="D78" s="12" t="s">
        <v>666</v>
      </c>
      <c r="E78" s="11" t="s">
        <v>566</v>
      </c>
      <c r="F78" s="11">
        <v>3</v>
      </c>
    </row>
    <row r="79" s="2" customFormat="1" ht="30" customHeight="1" spans="1:6">
      <c r="A79" s="11">
        <v>77</v>
      </c>
      <c r="B79" s="11" t="s">
        <v>675</v>
      </c>
      <c r="C79" s="12" t="s">
        <v>670</v>
      </c>
      <c r="D79" s="12" t="s">
        <v>666</v>
      </c>
      <c r="E79" s="11" t="s">
        <v>566</v>
      </c>
      <c r="F79" s="11">
        <v>3</v>
      </c>
    </row>
    <row r="80" s="2" customFormat="1" ht="30" customHeight="1" spans="1:6">
      <c r="A80" s="11">
        <v>78</v>
      </c>
      <c r="B80" s="11" t="s">
        <v>676</v>
      </c>
      <c r="C80" s="12" t="s">
        <v>677</v>
      </c>
      <c r="D80" s="12" t="s">
        <v>678</v>
      </c>
      <c r="E80" s="11" t="s">
        <v>566</v>
      </c>
      <c r="F80" s="11">
        <v>3</v>
      </c>
    </row>
    <row r="81" s="2" customFormat="1" ht="30" customHeight="1" spans="1:6">
      <c r="A81" s="11">
        <v>79</v>
      </c>
      <c r="B81" s="11" t="s">
        <v>679</v>
      </c>
      <c r="C81" s="12" t="s">
        <v>677</v>
      </c>
      <c r="D81" s="12" t="s">
        <v>678</v>
      </c>
      <c r="E81" s="11" t="s">
        <v>566</v>
      </c>
      <c r="F81" s="11">
        <v>3</v>
      </c>
    </row>
    <row r="82" s="2" customFormat="1" ht="30" customHeight="1" spans="1:6">
      <c r="A82" s="11">
        <v>80</v>
      </c>
      <c r="B82" s="11" t="s">
        <v>680</v>
      </c>
      <c r="C82" s="12" t="s">
        <v>677</v>
      </c>
      <c r="D82" s="12" t="s">
        <v>678</v>
      </c>
      <c r="E82" s="11" t="s">
        <v>566</v>
      </c>
      <c r="F82" s="11">
        <v>3</v>
      </c>
    </row>
    <row r="83" s="2" customFormat="1" ht="30" customHeight="1" spans="1:6">
      <c r="A83" s="11">
        <v>81</v>
      </c>
      <c r="B83" s="11" t="s">
        <v>681</v>
      </c>
      <c r="C83" s="12" t="s">
        <v>682</v>
      </c>
      <c r="D83" s="12" t="s">
        <v>683</v>
      </c>
      <c r="E83" s="11" t="s">
        <v>566</v>
      </c>
      <c r="F83" s="11">
        <v>4</v>
      </c>
    </row>
    <row r="84" s="2" customFormat="1" ht="30" customHeight="1" spans="1:6">
      <c r="A84" s="11">
        <v>82</v>
      </c>
      <c r="B84" s="11" t="s">
        <v>684</v>
      </c>
      <c r="C84" s="12" t="s">
        <v>682</v>
      </c>
      <c r="D84" s="12" t="s">
        <v>683</v>
      </c>
      <c r="E84" s="11" t="s">
        <v>566</v>
      </c>
      <c r="F84" s="11">
        <v>4</v>
      </c>
    </row>
    <row r="85" s="2" customFormat="1" ht="30" customHeight="1" spans="1:6">
      <c r="A85" s="11">
        <v>83</v>
      </c>
      <c r="B85" s="11" t="s">
        <v>685</v>
      </c>
      <c r="C85" s="12" t="s">
        <v>682</v>
      </c>
      <c r="D85" s="12" t="s">
        <v>683</v>
      </c>
      <c r="E85" s="11" t="s">
        <v>566</v>
      </c>
      <c r="F85" s="11">
        <v>4</v>
      </c>
    </row>
    <row r="86" s="2" customFormat="1" ht="30" customHeight="1" spans="1:6">
      <c r="A86" s="11">
        <v>84</v>
      </c>
      <c r="B86" s="11" t="s">
        <v>686</v>
      </c>
      <c r="C86" s="12" t="s">
        <v>687</v>
      </c>
      <c r="D86" s="12" t="s">
        <v>688</v>
      </c>
      <c r="E86" s="11" t="s">
        <v>566</v>
      </c>
      <c r="F86" s="11">
        <v>4</v>
      </c>
    </row>
    <row r="87" s="2" customFormat="1" ht="30" customHeight="1" spans="1:6">
      <c r="A87" s="11">
        <v>85</v>
      </c>
      <c r="B87" s="11" t="s">
        <v>689</v>
      </c>
      <c r="C87" s="12" t="s">
        <v>687</v>
      </c>
      <c r="D87" s="12" t="s">
        <v>688</v>
      </c>
      <c r="E87" s="11" t="s">
        <v>566</v>
      </c>
      <c r="F87" s="11">
        <v>4</v>
      </c>
    </row>
    <row r="88" s="2" customFormat="1" ht="30" customHeight="1" spans="1:6">
      <c r="A88" s="11">
        <v>86</v>
      </c>
      <c r="B88" s="11" t="s">
        <v>690</v>
      </c>
      <c r="C88" s="12" t="s">
        <v>687</v>
      </c>
      <c r="D88" s="12" t="s">
        <v>688</v>
      </c>
      <c r="E88" s="11" t="s">
        <v>566</v>
      </c>
      <c r="F88" s="11">
        <v>4</v>
      </c>
    </row>
    <row r="89" s="2" customFormat="1" ht="30" customHeight="1" spans="1:6">
      <c r="A89" s="11">
        <v>87</v>
      </c>
      <c r="B89" s="11" t="s">
        <v>691</v>
      </c>
      <c r="C89" s="12" t="s">
        <v>692</v>
      </c>
      <c r="D89" s="12" t="s">
        <v>688</v>
      </c>
      <c r="E89" s="11" t="s">
        <v>566</v>
      </c>
      <c r="F89" s="11">
        <v>4</v>
      </c>
    </row>
    <row r="90" s="2" customFormat="1" ht="30" customHeight="1" spans="1:6">
      <c r="A90" s="11">
        <v>88</v>
      </c>
      <c r="B90" s="11" t="s">
        <v>80</v>
      </c>
      <c r="C90" s="12" t="s">
        <v>692</v>
      </c>
      <c r="D90" s="12" t="s">
        <v>688</v>
      </c>
      <c r="E90" s="11" t="s">
        <v>566</v>
      </c>
      <c r="F90" s="11">
        <v>4</v>
      </c>
    </row>
    <row r="91" s="2" customFormat="1" ht="30" customHeight="1" spans="1:6">
      <c r="A91" s="11">
        <v>89</v>
      </c>
      <c r="B91" s="11" t="s">
        <v>693</v>
      </c>
      <c r="C91" s="12" t="s">
        <v>692</v>
      </c>
      <c r="D91" s="12" t="s">
        <v>688</v>
      </c>
      <c r="E91" s="11" t="s">
        <v>566</v>
      </c>
      <c r="F91" s="11">
        <v>4</v>
      </c>
    </row>
    <row r="92" s="2" customFormat="1" ht="30" customHeight="1" spans="1:6">
      <c r="A92" s="11">
        <v>90</v>
      </c>
      <c r="B92" s="11" t="s">
        <v>694</v>
      </c>
      <c r="C92" s="12" t="s">
        <v>695</v>
      </c>
      <c r="D92" s="12" t="s">
        <v>696</v>
      </c>
      <c r="E92" s="11" t="s">
        <v>566</v>
      </c>
      <c r="F92" s="11">
        <v>4</v>
      </c>
    </row>
    <row r="93" s="2" customFormat="1" ht="30" customHeight="1" spans="1:6">
      <c r="A93" s="11">
        <v>91</v>
      </c>
      <c r="B93" s="11" t="s">
        <v>697</v>
      </c>
      <c r="C93" s="12" t="s">
        <v>698</v>
      </c>
      <c r="D93" s="12" t="s">
        <v>699</v>
      </c>
      <c r="E93" s="11" t="s">
        <v>566</v>
      </c>
      <c r="F93" s="11">
        <v>4</v>
      </c>
    </row>
    <row r="94" s="2" customFormat="1" ht="30" customHeight="1" spans="1:6">
      <c r="A94" s="11">
        <v>92</v>
      </c>
      <c r="B94" s="11" t="s">
        <v>700</v>
      </c>
      <c r="C94" s="12" t="s">
        <v>698</v>
      </c>
      <c r="D94" s="12" t="s">
        <v>699</v>
      </c>
      <c r="E94" s="11" t="s">
        <v>566</v>
      </c>
      <c r="F94" s="11">
        <v>4</v>
      </c>
    </row>
    <row r="95" s="2" customFormat="1" ht="30" customHeight="1" spans="1:6">
      <c r="A95" s="11">
        <v>93</v>
      </c>
      <c r="B95" s="11" t="s">
        <v>701</v>
      </c>
      <c r="C95" s="12" t="s">
        <v>698</v>
      </c>
      <c r="D95" s="12" t="s">
        <v>699</v>
      </c>
      <c r="E95" s="11" t="s">
        <v>566</v>
      </c>
      <c r="F95" s="11">
        <v>4</v>
      </c>
    </row>
    <row r="96" s="2" customFormat="1" ht="30" customHeight="1" spans="1:6">
      <c r="A96" s="11">
        <v>94</v>
      </c>
      <c r="B96" s="11" t="s">
        <v>93</v>
      </c>
      <c r="C96" s="12" t="s">
        <v>702</v>
      </c>
      <c r="D96" s="12" t="s">
        <v>703</v>
      </c>
      <c r="E96" s="11" t="s">
        <v>566</v>
      </c>
      <c r="F96" s="11">
        <v>4</v>
      </c>
    </row>
    <row r="97" s="2" customFormat="1" ht="30" customHeight="1" spans="1:6">
      <c r="A97" s="11">
        <v>95</v>
      </c>
      <c r="B97" s="11" t="s">
        <v>704</v>
      </c>
      <c r="C97" s="12" t="s">
        <v>702</v>
      </c>
      <c r="D97" s="12" t="s">
        <v>703</v>
      </c>
      <c r="E97" s="11" t="s">
        <v>566</v>
      </c>
      <c r="F97" s="11">
        <v>4</v>
      </c>
    </row>
    <row r="98" s="2" customFormat="1" ht="30" customHeight="1" spans="1:6">
      <c r="A98" s="11">
        <v>96</v>
      </c>
      <c r="B98" s="11" t="s">
        <v>705</v>
      </c>
      <c r="C98" s="12" t="s">
        <v>702</v>
      </c>
      <c r="D98" s="12" t="s">
        <v>703</v>
      </c>
      <c r="E98" s="11" t="s">
        <v>566</v>
      </c>
      <c r="F98" s="11">
        <v>4</v>
      </c>
    </row>
    <row r="99" s="2" customFormat="1" ht="30" customHeight="1" spans="1:6">
      <c r="A99" s="11">
        <v>97</v>
      </c>
      <c r="B99" s="11" t="s">
        <v>706</v>
      </c>
      <c r="C99" s="12" t="s">
        <v>707</v>
      </c>
      <c r="D99" s="12" t="s">
        <v>708</v>
      </c>
      <c r="E99" s="11" t="s">
        <v>566</v>
      </c>
      <c r="F99" s="11">
        <v>4</v>
      </c>
    </row>
    <row r="100" s="2" customFormat="1" ht="30" customHeight="1" spans="1:6">
      <c r="A100" s="11">
        <v>98</v>
      </c>
      <c r="B100" s="11" t="s">
        <v>709</v>
      </c>
      <c r="C100" s="12" t="s">
        <v>707</v>
      </c>
      <c r="D100" s="12" t="s">
        <v>708</v>
      </c>
      <c r="E100" s="11" t="s">
        <v>566</v>
      </c>
      <c r="F100" s="11">
        <v>4</v>
      </c>
    </row>
    <row r="101" s="2" customFormat="1" ht="30" customHeight="1" spans="1:6">
      <c r="A101" s="11">
        <v>99</v>
      </c>
      <c r="B101" s="11" t="s">
        <v>710</v>
      </c>
      <c r="C101" s="12" t="s">
        <v>707</v>
      </c>
      <c r="D101" s="12" t="s">
        <v>708</v>
      </c>
      <c r="E101" s="11" t="s">
        <v>566</v>
      </c>
      <c r="F101" s="11">
        <v>4</v>
      </c>
    </row>
    <row r="102" s="2" customFormat="1" ht="30" customHeight="1" spans="1:6">
      <c r="A102" s="11">
        <v>100</v>
      </c>
      <c r="B102" s="11" t="s">
        <v>711</v>
      </c>
      <c r="C102" s="12" t="s">
        <v>707</v>
      </c>
      <c r="D102" s="12" t="s">
        <v>708</v>
      </c>
      <c r="E102" s="11" t="s">
        <v>566</v>
      </c>
      <c r="F102" s="11">
        <v>4</v>
      </c>
    </row>
    <row r="103" s="2" customFormat="1" ht="30" customHeight="1" spans="1:6">
      <c r="A103" s="11">
        <v>101</v>
      </c>
      <c r="B103" s="11" t="s">
        <v>712</v>
      </c>
      <c r="C103" s="12" t="s">
        <v>707</v>
      </c>
      <c r="D103" s="12" t="s">
        <v>708</v>
      </c>
      <c r="E103" s="11" t="s">
        <v>566</v>
      </c>
      <c r="F103" s="11">
        <v>4</v>
      </c>
    </row>
    <row r="104" s="2" customFormat="1" ht="30" customHeight="1" spans="1:6">
      <c r="A104" s="11">
        <v>102</v>
      </c>
      <c r="B104" s="11" t="s">
        <v>713</v>
      </c>
      <c r="C104" s="12" t="s">
        <v>707</v>
      </c>
      <c r="D104" s="12" t="s">
        <v>708</v>
      </c>
      <c r="E104" s="11" t="s">
        <v>566</v>
      </c>
      <c r="F104" s="11">
        <v>4</v>
      </c>
    </row>
    <row r="105" s="2" customFormat="1" ht="30" customHeight="1" spans="1:6">
      <c r="A105" s="11">
        <v>103</v>
      </c>
      <c r="B105" s="11" t="s">
        <v>714</v>
      </c>
      <c r="C105" s="12" t="s">
        <v>715</v>
      </c>
      <c r="D105" s="12" t="s">
        <v>716</v>
      </c>
      <c r="E105" s="11" t="s">
        <v>566</v>
      </c>
      <c r="F105" s="11">
        <v>4</v>
      </c>
    </row>
    <row r="106" s="2" customFormat="1" ht="30" customHeight="1" spans="1:6">
      <c r="A106" s="11">
        <v>104</v>
      </c>
      <c r="B106" s="11" t="s">
        <v>717</v>
      </c>
      <c r="C106" s="12" t="s">
        <v>715</v>
      </c>
      <c r="D106" s="12" t="s">
        <v>716</v>
      </c>
      <c r="E106" s="11" t="s">
        <v>566</v>
      </c>
      <c r="F106" s="11">
        <v>4</v>
      </c>
    </row>
    <row r="107" s="2" customFormat="1" ht="30" customHeight="1" spans="1:6">
      <c r="A107" s="11">
        <v>105</v>
      </c>
      <c r="B107" s="11" t="s">
        <v>718</v>
      </c>
      <c r="C107" s="12" t="s">
        <v>715</v>
      </c>
      <c r="D107" s="12" t="s">
        <v>716</v>
      </c>
      <c r="E107" s="11" t="s">
        <v>566</v>
      </c>
      <c r="F107" s="11">
        <v>4</v>
      </c>
    </row>
    <row r="108" s="2" customFormat="1" ht="30" customHeight="1" spans="1:6">
      <c r="A108" s="11">
        <v>106</v>
      </c>
      <c r="B108" s="11" t="s">
        <v>719</v>
      </c>
      <c r="C108" s="12" t="s">
        <v>720</v>
      </c>
      <c r="D108" s="12" t="s">
        <v>721</v>
      </c>
      <c r="E108" s="11" t="s">
        <v>566</v>
      </c>
      <c r="F108" s="11">
        <v>5</v>
      </c>
    </row>
    <row r="109" s="2" customFormat="1" ht="30" customHeight="1" spans="1:6">
      <c r="A109" s="11">
        <v>107</v>
      </c>
      <c r="B109" s="11" t="s">
        <v>722</v>
      </c>
      <c r="C109" s="12" t="s">
        <v>720</v>
      </c>
      <c r="D109" s="12" t="s">
        <v>721</v>
      </c>
      <c r="E109" s="11" t="s">
        <v>566</v>
      </c>
      <c r="F109" s="11">
        <v>5</v>
      </c>
    </row>
    <row r="110" s="2" customFormat="1" ht="30" customHeight="1" spans="1:6">
      <c r="A110" s="11">
        <v>108</v>
      </c>
      <c r="B110" s="11" t="s">
        <v>723</v>
      </c>
      <c r="C110" s="12" t="s">
        <v>720</v>
      </c>
      <c r="D110" s="12" t="s">
        <v>721</v>
      </c>
      <c r="E110" s="11" t="s">
        <v>566</v>
      </c>
      <c r="F110" s="11">
        <v>5</v>
      </c>
    </row>
    <row r="111" s="2" customFormat="1" ht="30" customHeight="1" spans="1:6">
      <c r="A111" s="11">
        <v>109</v>
      </c>
      <c r="B111" s="11" t="s">
        <v>724</v>
      </c>
      <c r="C111" s="12" t="s">
        <v>720</v>
      </c>
      <c r="D111" s="12" t="s">
        <v>721</v>
      </c>
      <c r="E111" s="11" t="s">
        <v>566</v>
      </c>
      <c r="F111" s="11">
        <v>5</v>
      </c>
    </row>
    <row r="112" s="2" customFormat="1" ht="30" customHeight="1" spans="1:6">
      <c r="A112" s="11">
        <v>110</v>
      </c>
      <c r="B112" s="11" t="s">
        <v>725</v>
      </c>
      <c r="C112" s="12" t="s">
        <v>720</v>
      </c>
      <c r="D112" s="12" t="s">
        <v>721</v>
      </c>
      <c r="E112" s="11" t="s">
        <v>566</v>
      </c>
      <c r="F112" s="11">
        <v>5</v>
      </c>
    </row>
    <row r="113" s="2" customFormat="1" ht="30" customHeight="1" spans="1:6">
      <c r="A113" s="11">
        <v>111</v>
      </c>
      <c r="B113" s="11" t="s">
        <v>726</v>
      </c>
      <c r="C113" s="12" t="s">
        <v>720</v>
      </c>
      <c r="D113" s="12" t="s">
        <v>721</v>
      </c>
      <c r="E113" s="11" t="s">
        <v>566</v>
      </c>
      <c r="F113" s="11">
        <v>5</v>
      </c>
    </row>
    <row r="114" s="2" customFormat="1" ht="30" customHeight="1" spans="1:6">
      <c r="A114" s="11">
        <v>112</v>
      </c>
      <c r="B114" s="11" t="s">
        <v>727</v>
      </c>
      <c r="C114" s="12" t="s">
        <v>728</v>
      </c>
      <c r="D114" s="12" t="s">
        <v>729</v>
      </c>
      <c r="E114" s="11" t="s">
        <v>566</v>
      </c>
      <c r="F114" s="11">
        <v>5</v>
      </c>
    </row>
    <row r="115" s="2" customFormat="1" ht="30" customHeight="1" spans="1:6">
      <c r="A115" s="11">
        <v>113</v>
      </c>
      <c r="B115" s="11" t="s">
        <v>730</v>
      </c>
      <c r="C115" s="12" t="s">
        <v>728</v>
      </c>
      <c r="D115" s="12" t="s">
        <v>729</v>
      </c>
      <c r="E115" s="11" t="s">
        <v>566</v>
      </c>
      <c r="F115" s="11">
        <v>5</v>
      </c>
    </row>
    <row r="116" s="2" customFormat="1" ht="30" customHeight="1" spans="1:6">
      <c r="A116" s="11">
        <v>114</v>
      </c>
      <c r="B116" s="11" t="s">
        <v>731</v>
      </c>
      <c r="C116" s="12" t="s">
        <v>728</v>
      </c>
      <c r="D116" s="12" t="s">
        <v>729</v>
      </c>
      <c r="E116" s="11" t="s">
        <v>566</v>
      </c>
      <c r="F116" s="11">
        <v>5</v>
      </c>
    </row>
    <row r="117" s="2" customFormat="1" ht="30" customHeight="1" spans="1:6">
      <c r="A117" s="11">
        <v>115</v>
      </c>
      <c r="B117" s="11" t="s">
        <v>732</v>
      </c>
      <c r="C117" s="12" t="s">
        <v>733</v>
      </c>
      <c r="D117" s="12" t="s">
        <v>734</v>
      </c>
      <c r="E117" s="11" t="s">
        <v>566</v>
      </c>
      <c r="F117" s="11">
        <v>5</v>
      </c>
    </row>
    <row r="118" s="2" customFormat="1" ht="30" customHeight="1" spans="1:6">
      <c r="A118" s="11">
        <v>116</v>
      </c>
      <c r="B118" s="11" t="s">
        <v>735</v>
      </c>
      <c r="C118" s="12" t="s">
        <v>733</v>
      </c>
      <c r="D118" s="12" t="s">
        <v>734</v>
      </c>
      <c r="E118" s="11" t="s">
        <v>566</v>
      </c>
      <c r="F118" s="11">
        <v>5</v>
      </c>
    </row>
    <row r="119" s="2" customFormat="1" ht="30" customHeight="1" spans="1:6">
      <c r="A119" s="11">
        <v>117</v>
      </c>
      <c r="B119" s="11" t="s">
        <v>736</v>
      </c>
      <c r="C119" s="12" t="s">
        <v>733</v>
      </c>
      <c r="D119" s="12" t="s">
        <v>734</v>
      </c>
      <c r="E119" s="11" t="s">
        <v>566</v>
      </c>
      <c r="F119" s="11">
        <v>5</v>
      </c>
    </row>
    <row r="120" s="2" customFormat="1" ht="30" customHeight="1" spans="1:6">
      <c r="A120" s="11">
        <v>118</v>
      </c>
      <c r="B120" s="11" t="s">
        <v>737</v>
      </c>
      <c r="C120" s="12" t="s">
        <v>733</v>
      </c>
      <c r="D120" s="12" t="s">
        <v>734</v>
      </c>
      <c r="E120" s="11" t="s">
        <v>566</v>
      </c>
      <c r="F120" s="11">
        <v>5</v>
      </c>
    </row>
    <row r="121" s="2" customFormat="1" ht="30" customHeight="1" spans="1:6">
      <c r="A121" s="11">
        <v>119</v>
      </c>
      <c r="B121" s="11" t="s">
        <v>738</v>
      </c>
      <c r="C121" s="12" t="s">
        <v>733</v>
      </c>
      <c r="D121" s="12" t="s">
        <v>734</v>
      </c>
      <c r="E121" s="11" t="s">
        <v>566</v>
      </c>
      <c r="F121" s="11">
        <v>5</v>
      </c>
    </row>
    <row r="122" s="2" customFormat="1" ht="30" customHeight="1" spans="1:6">
      <c r="A122" s="11">
        <v>120</v>
      </c>
      <c r="B122" s="11" t="s">
        <v>739</v>
      </c>
      <c r="C122" s="12" t="s">
        <v>733</v>
      </c>
      <c r="D122" s="12" t="s">
        <v>734</v>
      </c>
      <c r="E122" s="11" t="s">
        <v>566</v>
      </c>
      <c r="F122" s="11">
        <v>5</v>
      </c>
    </row>
    <row r="123" s="2" customFormat="1" ht="30" customHeight="1" spans="1:6">
      <c r="A123" s="11">
        <v>121</v>
      </c>
      <c r="B123" s="11" t="s">
        <v>740</v>
      </c>
      <c r="C123" s="12" t="s">
        <v>741</v>
      </c>
      <c r="D123" s="12" t="s">
        <v>734</v>
      </c>
      <c r="E123" s="11" t="s">
        <v>566</v>
      </c>
      <c r="F123" s="11">
        <v>5</v>
      </c>
    </row>
    <row r="124" s="2" customFormat="1" ht="30" customHeight="1" spans="1:6">
      <c r="A124" s="11">
        <v>122</v>
      </c>
      <c r="B124" s="11" t="s">
        <v>742</v>
      </c>
      <c r="C124" s="12" t="s">
        <v>741</v>
      </c>
      <c r="D124" s="12" t="s">
        <v>734</v>
      </c>
      <c r="E124" s="11" t="s">
        <v>566</v>
      </c>
      <c r="F124" s="11">
        <v>5</v>
      </c>
    </row>
    <row r="125" s="2" customFormat="1" ht="30" customHeight="1" spans="1:6">
      <c r="A125" s="11">
        <v>123</v>
      </c>
      <c r="B125" s="11" t="s">
        <v>743</v>
      </c>
      <c r="C125" s="12" t="s">
        <v>741</v>
      </c>
      <c r="D125" s="12" t="s">
        <v>734</v>
      </c>
      <c r="E125" s="11" t="s">
        <v>566</v>
      </c>
      <c r="F125" s="11">
        <v>5</v>
      </c>
    </row>
    <row r="126" s="2" customFormat="1" ht="30" customHeight="1" spans="1:6">
      <c r="A126" s="11">
        <v>124</v>
      </c>
      <c r="B126" s="11" t="s">
        <v>744</v>
      </c>
      <c r="C126" s="12" t="s">
        <v>745</v>
      </c>
      <c r="D126" s="12" t="s">
        <v>746</v>
      </c>
      <c r="E126" s="11" t="s">
        <v>566</v>
      </c>
      <c r="F126" s="11">
        <v>5</v>
      </c>
    </row>
    <row r="127" s="2" customFormat="1" ht="30" customHeight="1" spans="1:6">
      <c r="A127" s="11">
        <v>125</v>
      </c>
      <c r="B127" s="11" t="s">
        <v>747</v>
      </c>
      <c r="C127" s="12" t="s">
        <v>745</v>
      </c>
      <c r="D127" s="12" t="s">
        <v>746</v>
      </c>
      <c r="E127" s="11" t="s">
        <v>566</v>
      </c>
      <c r="F127" s="11">
        <v>5</v>
      </c>
    </row>
    <row r="128" s="2" customFormat="1" ht="30" customHeight="1" spans="1:6">
      <c r="A128" s="11">
        <v>126</v>
      </c>
      <c r="B128" s="11" t="s">
        <v>748</v>
      </c>
      <c r="C128" s="12" t="s">
        <v>745</v>
      </c>
      <c r="D128" s="12" t="s">
        <v>746</v>
      </c>
      <c r="E128" s="11" t="s">
        <v>566</v>
      </c>
      <c r="F128" s="11">
        <v>5</v>
      </c>
    </row>
    <row r="129" s="2" customFormat="1" ht="30" customHeight="1" spans="1:6">
      <c r="A129" s="11">
        <v>127</v>
      </c>
      <c r="B129" s="11" t="s">
        <v>749</v>
      </c>
      <c r="C129" s="12" t="s">
        <v>745</v>
      </c>
      <c r="D129" s="12" t="s">
        <v>746</v>
      </c>
      <c r="E129" s="11" t="s">
        <v>566</v>
      </c>
      <c r="F129" s="11">
        <v>5</v>
      </c>
    </row>
    <row r="130" s="2" customFormat="1" ht="30" customHeight="1" spans="1:6">
      <c r="A130" s="11">
        <v>128</v>
      </c>
      <c r="B130" s="11" t="s">
        <v>750</v>
      </c>
      <c r="C130" s="12" t="s">
        <v>745</v>
      </c>
      <c r="D130" s="12" t="s">
        <v>746</v>
      </c>
      <c r="E130" s="11" t="s">
        <v>566</v>
      </c>
      <c r="F130" s="11">
        <v>5</v>
      </c>
    </row>
    <row r="131" s="2" customFormat="1" ht="30" customHeight="1" spans="1:6">
      <c r="A131" s="11">
        <v>129</v>
      </c>
      <c r="B131" s="11" t="s">
        <v>751</v>
      </c>
      <c r="C131" s="12" t="s">
        <v>745</v>
      </c>
      <c r="D131" s="12" t="s">
        <v>746</v>
      </c>
      <c r="E131" s="11" t="s">
        <v>566</v>
      </c>
      <c r="F131" s="11">
        <v>5</v>
      </c>
    </row>
    <row r="132" s="2" customFormat="1" ht="30" customHeight="1" spans="1:6">
      <c r="A132" s="11">
        <v>130</v>
      </c>
      <c r="B132" s="11" t="s">
        <v>752</v>
      </c>
      <c r="C132" s="12" t="s">
        <v>753</v>
      </c>
      <c r="D132" s="12" t="s">
        <v>754</v>
      </c>
      <c r="E132" s="11" t="s">
        <v>566</v>
      </c>
      <c r="F132" s="11">
        <v>5</v>
      </c>
    </row>
    <row r="133" s="2" customFormat="1" ht="30" customHeight="1" spans="1:6">
      <c r="A133" s="11">
        <v>131</v>
      </c>
      <c r="B133" s="11" t="s">
        <v>755</v>
      </c>
      <c r="C133" s="12" t="s">
        <v>753</v>
      </c>
      <c r="D133" s="12" t="s">
        <v>754</v>
      </c>
      <c r="E133" s="11" t="s">
        <v>566</v>
      </c>
      <c r="F133" s="11">
        <v>5</v>
      </c>
    </row>
    <row r="134" s="2" customFormat="1" ht="30" customHeight="1" spans="1:6">
      <c r="A134" s="11">
        <v>132</v>
      </c>
      <c r="B134" s="11" t="s">
        <v>756</v>
      </c>
      <c r="C134" s="12" t="s">
        <v>753</v>
      </c>
      <c r="D134" s="12" t="s">
        <v>754</v>
      </c>
      <c r="E134" s="11" t="s">
        <v>566</v>
      </c>
      <c r="F134" s="11">
        <v>5</v>
      </c>
    </row>
    <row r="135" s="2" customFormat="1" ht="30" customHeight="1" spans="1:6">
      <c r="A135" s="11">
        <v>133</v>
      </c>
      <c r="B135" s="11" t="s">
        <v>757</v>
      </c>
      <c r="C135" s="12" t="s">
        <v>758</v>
      </c>
      <c r="D135" s="12" t="s">
        <v>759</v>
      </c>
      <c r="E135" s="11" t="s">
        <v>566</v>
      </c>
      <c r="F135" s="11">
        <v>6</v>
      </c>
    </row>
    <row r="136" s="2" customFormat="1" ht="30" customHeight="1" spans="1:6">
      <c r="A136" s="11">
        <v>134</v>
      </c>
      <c r="B136" s="11" t="s">
        <v>760</v>
      </c>
      <c r="C136" s="12" t="s">
        <v>758</v>
      </c>
      <c r="D136" s="12" t="s">
        <v>759</v>
      </c>
      <c r="E136" s="11" t="s">
        <v>566</v>
      </c>
      <c r="F136" s="11">
        <v>6</v>
      </c>
    </row>
    <row r="137" s="2" customFormat="1" ht="30" customHeight="1" spans="1:6">
      <c r="A137" s="11">
        <v>135</v>
      </c>
      <c r="B137" s="11" t="s">
        <v>761</v>
      </c>
      <c r="C137" s="12" t="s">
        <v>758</v>
      </c>
      <c r="D137" s="12" t="s">
        <v>759</v>
      </c>
      <c r="E137" s="11" t="s">
        <v>566</v>
      </c>
      <c r="F137" s="11">
        <v>6</v>
      </c>
    </row>
    <row r="138" s="2" customFormat="1" ht="30" customHeight="1" spans="1:6">
      <c r="A138" s="11">
        <v>136</v>
      </c>
      <c r="B138" s="11" t="s">
        <v>762</v>
      </c>
      <c r="C138" s="12" t="s">
        <v>763</v>
      </c>
      <c r="D138" s="12" t="s">
        <v>764</v>
      </c>
      <c r="E138" s="11" t="s">
        <v>566</v>
      </c>
      <c r="F138" s="11">
        <v>6</v>
      </c>
    </row>
    <row r="139" s="2" customFormat="1" ht="30" customHeight="1" spans="1:6">
      <c r="A139" s="11">
        <v>137</v>
      </c>
      <c r="B139" s="11" t="s">
        <v>765</v>
      </c>
      <c r="C139" s="12" t="s">
        <v>763</v>
      </c>
      <c r="D139" s="12" t="s">
        <v>764</v>
      </c>
      <c r="E139" s="11" t="s">
        <v>566</v>
      </c>
      <c r="F139" s="11">
        <v>6</v>
      </c>
    </row>
    <row r="140" s="2" customFormat="1" ht="30" customHeight="1" spans="1:6">
      <c r="A140" s="11">
        <v>138</v>
      </c>
      <c r="B140" s="11" t="s">
        <v>766</v>
      </c>
      <c r="C140" s="12" t="s">
        <v>763</v>
      </c>
      <c r="D140" s="12" t="s">
        <v>764</v>
      </c>
      <c r="E140" s="11" t="s">
        <v>566</v>
      </c>
      <c r="F140" s="11">
        <v>6</v>
      </c>
    </row>
    <row r="141" s="2" customFormat="1" ht="30" customHeight="1" spans="1:6">
      <c r="A141" s="11">
        <v>139</v>
      </c>
      <c r="B141" s="11" t="s">
        <v>767</v>
      </c>
      <c r="C141" s="12" t="s">
        <v>763</v>
      </c>
      <c r="D141" s="12" t="s">
        <v>764</v>
      </c>
      <c r="E141" s="11" t="s">
        <v>566</v>
      </c>
      <c r="F141" s="11">
        <v>6</v>
      </c>
    </row>
    <row r="142" s="2" customFormat="1" ht="30" customHeight="1" spans="1:6">
      <c r="A142" s="11">
        <v>140</v>
      </c>
      <c r="B142" s="11" t="s">
        <v>768</v>
      </c>
      <c r="C142" s="12" t="s">
        <v>763</v>
      </c>
      <c r="D142" s="12" t="s">
        <v>764</v>
      </c>
      <c r="E142" s="11" t="s">
        <v>566</v>
      </c>
      <c r="F142" s="11">
        <v>6</v>
      </c>
    </row>
    <row r="143" s="2" customFormat="1" ht="30" customHeight="1" spans="1:6">
      <c r="A143" s="11">
        <v>141</v>
      </c>
      <c r="B143" s="11" t="s">
        <v>769</v>
      </c>
      <c r="C143" s="12" t="s">
        <v>763</v>
      </c>
      <c r="D143" s="12" t="s">
        <v>764</v>
      </c>
      <c r="E143" s="11" t="s">
        <v>566</v>
      </c>
      <c r="F143" s="11">
        <v>6</v>
      </c>
    </row>
    <row r="144" s="2" customFormat="1" ht="30" customHeight="1" spans="1:6">
      <c r="A144" s="11">
        <v>142</v>
      </c>
      <c r="B144" s="11" t="s">
        <v>770</v>
      </c>
      <c r="C144" s="12" t="s">
        <v>771</v>
      </c>
      <c r="D144" s="12" t="s">
        <v>772</v>
      </c>
      <c r="E144" s="11" t="s">
        <v>566</v>
      </c>
      <c r="F144" s="11">
        <v>6</v>
      </c>
    </row>
    <row r="145" s="2" customFormat="1" ht="30" customHeight="1" spans="1:6">
      <c r="A145" s="11">
        <v>143</v>
      </c>
      <c r="B145" s="11" t="s">
        <v>773</v>
      </c>
      <c r="C145" s="12" t="s">
        <v>771</v>
      </c>
      <c r="D145" s="12" t="s">
        <v>772</v>
      </c>
      <c r="E145" s="11" t="s">
        <v>566</v>
      </c>
      <c r="F145" s="11">
        <v>6</v>
      </c>
    </row>
    <row r="146" s="2" customFormat="1" ht="30" customHeight="1" spans="1:6">
      <c r="A146" s="11">
        <v>144</v>
      </c>
      <c r="B146" s="11" t="s">
        <v>774</v>
      </c>
      <c r="C146" s="12" t="s">
        <v>771</v>
      </c>
      <c r="D146" s="12" t="s">
        <v>772</v>
      </c>
      <c r="E146" s="11" t="s">
        <v>566</v>
      </c>
      <c r="F146" s="11">
        <v>6</v>
      </c>
    </row>
    <row r="147" s="2" customFormat="1" ht="30" customHeight="1" spans="1:6">
      <c r="A147" s="11">
        <v>145</v>
      </c>
      <c r="B147" s="11" t="s">
        <v>775</v>
      </c>
      <c r="C147" s="12" t="s">
        <v>771</v>
      </c>
      <c r="D147" s="12" t="s">
        <v>772</v>
      </c>
      <c r="E147" s="11" t="s">
        <v>566</v>
      </c>
      <c r="F147" s="11">
        <v>6</v>
      </c>
    </row>
    <row r="148" s="2" customFormat="1" ht="30" customHeight="1" spans="1:6">
      <c r="A148" s="11">
        <v>146</v>
      </c>
      <c r="B148" s="11" t="s">
        <v>776</v>
      </c>
      <c r="C148" s="12" t="s">
        <v>771</v>
      </c>
      <c r="D148" s="12" t="s">
        <v>772</v>
      </c>
      <c r="E148" s="11" t="s">
        <v>566</v>
      </c>
      <c r="F148" s="11">
        <v>6</v>
      </c>
    </row>
    <row r="149" s="2" customFormat="1" ht="30" customHeight="1" spans="1:6">
      <c r="A149" s="11">
        <v>147</v>
      </c>
      <c r="B149" s="11" t="s">
        <v>777</v>
      </c>
      <c r="C149" s="12" t="s">
        <v>778</v>
      </c>
      <c r="D149" s="12" t="s">
        <v>779</v>
      </c>
      <c r="E149" s="11" t="s">
        <v>566</v>
      </c>
      <c r="F149" s="11">
        <v>6</v>
      </c>
    </row>
    <row r="150" s="2" customFormat="1" ht="30" customHeight="1" spans="1:6">
      <c r="A150" s="11">
        <v>148</v>
      </c>
      <c r="B150" s="11" t="s">
        <v>780</v>
      </c>
      <c r="C150" s="12" t="s">
        <v>778</v>
      </c>
      <c r="D150" s="12" t="s">
        <v>779</v>
      </c>
      <c r="E150" s="11" t="s">
        <v>566</v>
      </c>
      <c r="F150" s="11">
        <v>6</v>
      </c>
    </row>
    <row r="151" s="2" customFormat="1" ht="30" customHeight="1" spans="1:6">
      <c r="A151" s="11">
        <v>149</v>
      </c>
      <c r="B151" s="11" t="s">
        <v>781</v>
      </c>
      <c r="C151" s="12" t="s">
        <v>778</v>
      </c>
      <c r="D151" s="12" t="s">
        <v>779</v>
      </c>
      <c r="E151" s="11" t="s">
        <v>566</v>
      </c>
      <c r="F151" s="11">
        <v>6</v>
      </c>
    </row>
    <row r="152" s="2" customFormat="1" ht="30" customHeight="1" spans="1:6">
      <c r="A152" s="11">
        <v>150</v>
      </c>
      <c r="B152" s="11" t="s">
        <v>782</v>
      </c>
      <c r="C152" s="12" t="s">
        <v>783</v>
      </c>
      <c r="D152" s="12" t="s">
        <v>784</v>
      </c>
      <c r="E152" s="11" t="s">
        <v>566</v>
      </c>
      <c r="F152" s="11">
        <v>6</v>
      </c>
    </row>
    <row r="153" s="2" customFormat="1" ht="30" customHeight="1" spans="1:6">
      <c r="A153" s="11">
        <v>151</v>
      </c>
      <c r="B153" s="11" t="s">
        <v>785</v>
      </c>
      <c r="C153" s="12" t="s">
        <v>783</v>
      </c>
      <c r="D153" s="12" t="s">
        <v>784</v>
      </c>
      <c r="E153" s="11" t="s">
        <v>566</v>
      </c>
      <c r="F153" s="11">
        <v>6</v>
      </c>
    </row>
    <row r="154" s="2" customFormat="1" ht="30" customHeight="1" spans="1:6">
      <c r="A154" s="11">
        <v>152</v>
      </c>
      <c r="B154" s="11" t="s">
        <v>786</v>
      </c>
      <c r="C154" s="12" t="s">
        <v>783</v>
      </c>
      <c r="D154" s="12" t="s">
        <v>784</v>
      </c>
      <c r="E154" s="11" t="s">
        <v>566</v>
      </c>
      <c r="F154" s="11">
        <v>6</v>
      </c>
    </row>
    <row r="155" s="2" customFormat="1" ht="30" customHeight="1" spans="1:6">
      <c r="A155" s="11">
        <v>153</v>
      </c>
      <c r="B155" s="11" t="s">
        <v>787</v>
      </c>
      <c r="C155" s="12" t="s">
        <v>788</v>
      </c>
      <c r="D155" s="12" t="s">
        <v>789</v>
      </c>
      <c r="E155" s="11" t="s">
        <v>566</v>
      </c>
      <c r="F155" s="11">
        <v>6</v>
      </c>
    </row>
    <row r="156" s="2" customFormat="1" ht="30" customHeight="1" spans="1:6">
      <c r="A156" s="11">
        <v>154</v>
      </c>
      <c r="B156" s="11" t="s">
        <v>790</v>
      </c>
      <c r="C156" s="12" t="s">
        <v>788</v>
      </c>
      <c r="D156" s="12" t="s">
        <v>789</v>
      </c>
      <c r="E156" s="11" t="s">
        <v>566</v>
      </c>
      <c r="F156" s="11">
        <v>6</v>
      </c>
    </row>
    <row r="157" s="2" customFormat="1" ht="30" customHeight="1" spans="1:6">
      <c r="A157" s="11">
        <v>155</v>
      </c>
      <c r="B157" s="11" t="s">
        <v>791</v>
      </c>
      <c r="C157" s="12" t="s">
        <v>788</v>
      </c>
      <c r="D157" s="12" t="s">
        <v>789</v>
      </c>
      <c r="E157" s="11" t="s">
        <v>566</v>
      </c>
      <c r="F157" s="11">
        <v>6</v>
      </c>
    </row>
    <row r="158" s="2" customFormat="1" ht="30" customHeight="1" spans="1:6">
      <c r="A158" s="11">
        <v>156</v>
      </c>
      <c r="B158" s="11" t="s">
        <v>792</v>
      </c>
      <c r="C158" s="12" t="s">
        <v>788</v>
      </c>
      <c r="D158" s="12" t="s">
        <v>789</v>
      </c>
      <c r="E158" s="11" t="s">
        <v>566</v>
      </c>
      <c r="F158" s="11">
        <v>6</v>
      </c>
    </row>
    <row r="159" s="2" customFormat="1" ht="30" customHeight="1" spans="1:6">
      <c r="A159" s="11">
        <v>157</v>
      </c>
      <c r="B159" s="11" t="s">
        <v>793</v>
      </c>
      <c r="C159" s="12" t="s">
        <v>794</v>
      </c>
      <c r="D159" s="12" t="s">
        <v>795</v>
      </c>
      <c r="E159" s="11" t="s">
        <v>796</v>
      </c>
      <c r="F159" s="11">
        <v>7</v>
      </c>
    </row>
    <row r="160" s="2" customFormat="1" ht="30" customHeight="1" spans="1:6">
      <c r="A160" s="11">
        <v>158</v>
      </c>
      <c r="B160" s="11" t="s">
        <v>797</v>
      </c>
      <c r="C160" s="12" t="s">
        <v>794</v>
      </c>
      <c r="D160" s="12" t="s">
        <v>795</v>
      </c>
      <c r="E160" s="11" t="s">
        <v>796</v>
      </c>
      <c r="F160" s="11">
        <v>7</v>
      </c>
    </row>
    <row r="161" s="2" customFormat="1" ht="30" customHeight="1" spans="1:6">
      <c r="A161" s="11">
        <v>159</v>
      </c>
      <c r="B161" s="11" t="s">
        <v>798</v>
      </c>
      <c r="C161" s="12" t="s">
        <v>794</v>
      </c>
      <c r="D161" s="12" t="s">
        <v>795</v>
      </c>
      <c r="E161" s="11" t="s">
        <v>796</v>
      </c>
      <c r="F161" s="11">
        <v>7</v>
      </c>
    </row>
    <row r="162" s="2" customFormat="1" ht="30" customHeight="1" spans="1:6">
      <c r="A162" s="11">
        <v>160</v>
      </c>
      <c r="B162" s="11" t="s">
        <v>799</v>
      </c>
      <c r="C162" s="12" t="s">
        <v>800</v>
      </c>
      <c r="D162" s="12" t="s">
        <v>795</v>
      </c>
      <c r="E162" s="11" t="s">
        <v>796</v>
      </c>
      <c r="F162" s="11">
        <v>7</v>
      </c>
    </row>
    <row r="163" s="2" customFormat="1" ht="30" customHeight="1" spans="1:6">
      <c r="A163" s="11">
        <v>161</v>
      </c>
      <c r="B163" s="11" t="s">
        <v>801</v>
      </c>
      <c r="C163" s="12" t="s">
        <v>800</v>
      </c>
      <c r="D163" s="12" t="s">
        <v>795</v>
      </c>
      <c r="E163" s="11" t="s">
        <v>796</v>
      </c>
      <c r="F163" s="11">
        <v>7</v>
      </c>
    </row>
    <row r="164" s="2" customFormat="1" ht="30" customHeight="1" spans="1:6">
      <c r="A164" s="11">
        <v>162</v>
      </c>
      <c r="B164" s="11" t="s">
        <v>802</v>
      </c>
      <c r="C164" s="12" t="s">
        <v>800</v>
      </c>
      <c r="D164" s="12" t="s">
        <v>795</v>
      </c>
      <c r="E164" s="11" t="s">
        <v>796</v>
      </c>
      <c r="F164" s="11">
        <v>7</v>
      </c>
    </row>
    <row r="165" s="2" customFormat="1" ht="30" customHeight="1" spans="1:6">
      <c r="A165" s="11">
        <v>163</v>
      </c>
      <c r="B165" s="11" t="s">
        <v>803</v>
      </c>
      <c r="C165" s="12" t="s">
        <v>804</v>
      </c>
      <c r="D165" s="12" t="s">
        <v>795</v>
      </c>
      <c r="E165" s="11" t="s">
        <v>796</v>
      </c>
      <c r="F165" s="11">
        <v>7</v>
      </c>
    </row>
    <row r="166" s="2" customFormat="1" ht="30" customHeight="1" spans="1:6">
      <c r="A166" s="11">
        <v>164</v>
      </c>
      <c r="B166" s="11" t="s">
        <v>805</v>
      </c>
      <c r="C166" s="12" t="s">
        <v>804</v>
      </c>
      <c r="D166" s="12" t="s">
        <v>795</v>
      </c>
      <c r="E166" s="11" t="s">
        <v>796</v>
      </c>
      <c r="F166" s="11">
        <v>7</v>
      </c>
    </row>
    <row r="167" s="2" customFormat="1" ht="30" customHeight="1" spans="1:6">
      <c r="A167" s="11">
        <v>165</v>
      </c>
      <c r="B167" s="11" t="s">
        <v>806</v>
      </c>
      <c r="C167" s="12" t="s">
        <v>804</v>
      </c>
      <c r="D167" s="12" t="s">
        <v>795</v>
      </c>
      <c r="E167" s="11" t="s">
        <v>796</v>
      </c>
      <c r="F167" s="11">
        <v>7</v>
      </c>
    </row>
    <row r="168" s="2" customFormat="1" ht="30" customHeight="1" spans="1:6">
      <c r="A168" s="11">
        <v>166</v>
      </c>
      <c r="B168" s="11" t="s">
        <v>807</v>
      </c>
      <c r="C168" s="12" t="s">
        <v>804</v>
      </c>
      <c r="D168" s="12" t="s">
        <v>795</v>
      </c>
      <c r="E168" s="11" t="s">
        <v>796</v>
      </c>
      <c r="F168" s="11">
        <v>7</v>
      </c>
    </row>
    <row r="169" s="2" customFormat="1" ht="30" customHeight="1" spans="1:6">
      <c r="A169" s="11">
        <v>167</v>
      </c>
      <c r="B169" s="11" t="s">
        <v>808</v>
      </c>
      <c r="C169" s="12" t="s">
        <v>809</v>
      </c>
      <c r="D169" s="12" t="s">
        <v>795</v>
      </c>
      <c r="E169" s="11" t="s">
        <v>796</v>
      </c>
      <c r="F169" s="11">
        <v>7</v>
      </c>
    </row>
    <row r="170" s="2" customFormat="1" ht="30" customHeight="1" spans="1:6">
      <c r="A170" s="11">
        <v>168</v>
      </c>
      <c r="B170" s="11" t="s">
        <v>810</v>
      </c>
      <c r="C170" s="12" t="s">
        <v>809</v>
      </c>
      <c r="D170" s="12" t="s">
        <v>795</v>
      </c>
      <c r="E170" s="11" t="s">
        <v>796</v>
      </c>
      <c r="F170" s="11">
        <v>7</v>
      </c>
    </row>
    <row r="171" s="2" customFormat="1" ht="30" customHeight="1" spans="1:6">
      <c r="A171" s="11">
        <v>169</v>
      </c>
      <c r="B171" s="11" t="s">
        <v>811</v>
      </c>
      <c r="C171" s="12" t="s">
        <v>809</v>
      </c>
      <c r="D171" s="12" t="s">
        <v>795</v>
      </c>
      <c r="E171" s="11" t="s">
        <v>796</v>
      </c>
      <c r="F171" s="11">
        <v>7</v>
      </c>
    </row>
    <row r="172" s="2" customFormat="1" ht="30" customHeight="1" spans="1:6">
      <c r="A172" s="11">
        <v>170</v>
      </c>
      <c r="B172" s="11" t="s">
        <v>812</v>
      </c>
      <c r="C172" s="12" t="s">
        <v>813</v>
      </c>
      <c r="D172" s="12" t="s">
        <v>795</v>
      </c>
      <c r="E172" s="11" t="s">
        <v>796</v>
      </c>
      <c r="F172" s="11">
        <v>7</v>
      </c>
    </row>
    <row r="173" s="2" customFormat="1" ht="30" customHeight="1" spans="1:6">
      <c r="A173" s="11">
        <v>171</v>
      </c>
      <c r="B173" s="11" t="s">
        <v>814</v>
      </c>
      <c r="C173" s="12" t="s">
        <v>813</v>
      </c>
      <c r="D173" s="12" t="s">
        <v>795</v>
      </c>
      <c r="E173" s="11" t="s">
        <v>796</v>
      </c>
      <c r="F173" s="11">
        <v>7</v>
      </c>
    </row>
    <row r="174" s="2" customFormat="1" ht="30" customHeight="1" spans="1:6">
      <c r="A174" s="11">
        <v>172</v>
      </c>
      <c r="B174" s="11" t="s">
        <v>815</v>
      </c>
      <c r="C174" s="12" t="s">
        <v>813</v>
      </c>
      <c r="D174" s="12" t="s">
        <v>795</v>
      </c>
      <c r="E174" s="11" t="s">
        <v>796</v>
      </c>
      <c r="F174" s="11">
        <v>7</v>
      </c>
    </row>
    <row r="175" s="2" customFormat="1" ht="30" customHeight="1" spans="1:6">
      <c r="A175" s="11">
        <v>173</v>
      </c>
      <c r="B175" s="11" t="s">
        <v>816</v>
      </c>
      <c r="C175" s="12" t="s">
        <v>817</v>
      </c>
      <c r="D175" s="12" t="s">
        <v>818</v>
      </c>
      <c r="E175" s="11" t="s">
        <v>796</v>
      </c>
      <c r="F175" s="11">
        <v>7</v>
      </c>
    </row>
    <row r="176" s="2" customFormat="1" ht="30" customHeight="1" spans="1:6">
      <c r="A176" s="11">
        <v>174</v>
      </c>
      <c r="B176" s="11" t="s">
        <v>819</v>
      </c>
      <c r="C176" s="12" t="s">
        <v>817</v>
      </c>
      <c r="D176" s="12" t="s">
        <v>818</v>
      </c>
      <c r="E176" s="11" t="s">
        <v>796</v>
      </c>
      <c r="F176" s="11">
        <v>7</v>
      </c>
    </row>
    <row r="177" s="2" customFormat="1" ht="30" customHeight="1" spans="1:6">
      <c r="A177" s="11">
        <v>175</v>
      </c>
      <c r="B177" s="11" t="s">
        <v>820</v>
      </c>
      <c r="C177" s="12" t="s">
        <v>817</v>
      </c>
      <c r="D177" s="12" t="s">
        <v>818</v>
      </c>
      <c r="E177" s="11" t="s">
        <v>796</v>
      </c>
      <c r="F177" s="11">
        <v>7</v>
      </c>
    </row>
    <row r="178" s="2" customFormat="1" ht="30" customHeight="1" spans="1:6">
      <c r="A178" s="11">
        <v>176</v>
      </c>
      <c r="B178" s="11" t="s">
        <v>821</v>
      </c>
      <c r="C178" s="12" t="s">
        <v>822</v>
      </c>
      <c r="D178" s="12" t="s">
        <v>818</v>
      </c>
      <c r="E178" s="11" t="s">
        <v>796</v>
      </c>
      <c r="F178" s="11">
        <v>7</v>
      </c>
    </row>
    <row r="179" s="2" customFormat="1" ht="30" customHeight="1" spans="1:6">
      <c r="A179" s="11">
        <v>177</v>
      </c>
      <c r="B179" s="11" t="s">
        <v>823</v>
      </c>
      <c r="C179" s="12" t="s">
        <v>822</v>
      </c>
      <c r="D179" s="12" t="s">
        <v>818</v>
      </c>
      <c r="E179" s="11" t="s">
        <v>796</v>
      </c>
      <c r="F179" s="11">
        <v>7</v>
      </c>
    </row>
    <row r="180" s="2" customFormat="1" ht="30" customHeight="1" spans="1:6">
      <c r="A180" s="11">
        <v>178</v>
      </c>
      <c r="B180" s="11" t="s">
        <v>824</v>
      </c>
      <c r="C180" s="12" t="s">
        <v>822</v>
      </c>
      <c r="D180" s="12" t="s">
        <v>818</v>
      </c>
      <c r="E180" s="11" t="s">
        <v>796</v>
      </c>
      <c r="F180" s="11">
        <v>7</v>
      </c>
    </row>
    <row r="181" s="2" customFormat="1" ht="30" customHeight="1" spans="1:6">
      <c r="A181" s="11">
        <v>179</v>
      </c>
      <c r="B181" s="11" t="s">
        <v>825</v>
      </c>
      <c r="C181" s="12" t="s">
        <v>826</v>
      </c>
      <c r="D181" s="12" t="s">
        <v>827</v>
      </c>
      <c r="E181" s="11" t="s">
        <v>796</v>
      </c>
      <c r="F181" s="11">
        <v>7</v>
      </c>
    </row>
    <row r="182" s="2" customFormat="1" ht="30" customHeight="1" spans="1:6">
      <c r="A182" s="11">
        <v>180</v>
      </c>
      <c r="B182" s="11" t="s">
        <v>828</v>
      </c>
      <c r="C182" s="12" t="s">
        <v>826</v>
      </c>
      <c r="D182" s="12" t="s">
        <v>827</v>
      </c>
      <c r="E182" s="11" t="s">
        <v>796</v>
      </c>
      <c r="F182" s="11">
        <v>7</v>
      </c>
    </row>
    <row r="183" s="2" customFormat="1" ht="30" customHeight="1" spans="1:6">
      <c r="A183" s="11">
        <v>181</v>
      </c>
      <c r="B183" s="11" t="s">
        <v>829</v>
      </c>
      <c r="C183" s="12" t="s">
        <v>826</v>
      </c>
      <c r="D183" s="12" t="s">
        <v>827</v>
      </c>
      <c r="E183" s="11" t="s">
        <v>796</v>
      </c>
      <c r="F183" s="11">
        <v>7</v>
      </c>
    </row>
    <row r="184" s="2" customFormat="1" ht="30" customHeight="1" spans="1:6">
      <c r="A184" s="11">
        <v>182</v>
      </c>
      <c r="B184" s="11" t="s">
        <v>830</v>
      </c>
      <c r="C184" s="12" t="s">
        <v>831</v>
      </c>
      <c r="D184" s="12" t="s">
        <v>827</v>
      </c>
      <c r="E184" s="11" t="s">
        <v>796</v>
      </c>
      <c r="F184" s="11">
        <v>8</v>
      </c>
    </row>
    <row r="185" s="2" customFormat="1" ht="30" customHeight="1" spans="1:6">
      <c r="A185" s="11">
        <v>183</v>
      </c>
      <c r="B185" s="11" t="s">
        <v>832</v>
      </c>
      <c r="C185" s="12" t="s">
        <v>831</v>
      </c>
      <c r="D185" s="12" t="s">
        <v>827</v>
      </c>
      <c r="E185" s="11" t="s">
        <v>796</v>
      </c>
      <c r="F185" s="11">
        <v>8</v>
      </c>
    </row>
    <row r="186" s="2" customFormat="1" ht="30" customHeight="1" spans="1:6">
      <c r="A186" s="11">
        <v>184</v>
      </c>
      <c r="B186" s="11" t="s">
        <v>833</v>
      </c>
      <c r="C186" s="12" t="s">
        <v>831</v>
      </c>
      <c r="D186" s="12" t="s">
        <v>827</v>
      </c>
      <c r="E186" s="11" t="s">
        <v>796</v>
      </c>
      <c r="F186" s="11">
        <v>8</v>
      </c>
    </row>
    <row r="187" s="2" customFormat="1" ht="30" customHeight="1" spans="1:6">
      <c r="A187" s="11">
        <v>185</v>
      </c>
      <c r="B187" s="11" t="s">
        <v>834</v>
      </c>
      <c r="C187" s="12" t="s">
        <v>835</v>
      </c>
      <c r="D187" s="12" t="s">
        <v>827</v>
      </c>
      <c r="E187" s="11" t="s">
        <v>796</v>
      </c>
      <c r="F187" s="11">
        <v>8</v>
      </c>
    </row>
    <row r="188" s="2" customFormat="1" ht="30" customHeight="1" spans="1:6">
      <c r="A188" s="11">
        <v>186</v>
      </c>
      <c r="B188" s="11" t="s">
        <v>836</v>
      </c>
      <c r="C188" s="12" t="s">
        <v>835</v>
      </c>
      <c r="D188" s="12" t="s">
        <v>827</v>
      </c>
      <c r="E188" s="11" t="s">
        <v>796</v>
      </c>
      <c r="F188" s="11">
        <v>8</v>
      </c>
    </row>
    <row r="189" s="2" customFormat="1" ht="30" customHeight="1" spans="1:6">
      <c r="A189" s="11">
        <v>187</v>
      </c>
      <c r="B189" s="11" t="s">
        <v>837</v>
      </c>
      <c r="C189" s="12" t="s">
        <v>835</v>
      </c>
      <c r="D189" s="12" t="s">
        <v>827</v>
      </c>
      <c r="E189" s="11" t="s">
        <v>796</v>
      </c>
      <c r="F189" s="11">
        <v>8</v>
      </c>
    </row>
    <row r="190" s="2" customFormat="1" ht="30" customHeight="1" spans="1:6">
      <c r="A190" s="11">
        <v>188</v>
      </c>
      <c r="B190" s="11" t="s">
        <v>838</v>
      </c>
      <c r="C190" s="12" t="s">
        <v>839</v>
      </c>
      <c r="D190" s="12" t="s">
        <v>840</v>
      </c>
      <c r="E190" s="11" t="s">
        <v>796</v>
      </c>
      <c r="F190" s="11">
        <v>8</v>
      </c>
    </row>
    <row r="191" s="2" customFormat="1" ht="30" customHeight="1" spans="1:6">
      <c r="A191" s="11">
        <v>189</v>
      </c>
      <c r="B191" s="11" t="s">
        <v>841</v>
      </c>
      <c r="C191" s="12" t="s">
        <v>839</v>
      </c>
      <c r="D191" s="12" t="s">
        <v>840</v>
      </c>
      <c r="E191" s="11" t="s">
        <v>796</v>
      </c>
      <c r="F191" s="11">
        <v>8</v>
      </c>
    </row>
    <row r="192" s="2" customFormat="1" ht="30" customHeight="1" spans="1:6">
      <c r="A192" s="11">
        <v>190</v>
      </c>
      <c r="B192" s="11" t="s">
        <v>842</v>
      </c>
      <c r="C192" s="12" t="s">
        <v>839</v>
      </c>
      <c r="D192" s="12" t="s">
        <v>840</v>
      </c>
      <c r="E192" s="11" t="s">
        <v>796</v>
      </c>
      <c r="F192" s="11">
        <v>8</v>
      </c>
    </row>
    <row r="193" s="2" customFormat="1" ht="30" customHeight="1" spans="1:6">
      <c r="A193" s="11">
        <v>191</v>
      </c>
      <c r="B193" s="11" t="s">
        <v>843</v>
      </c>
      <c r="C193" s="12" t="s">
        <v>844</v>
      </c>
      <c r="D193" s="12" t="s">
        <v>840</v>
      </c>
      <c r="E193" s="11" t="s">
        <v>796</v>
      </c>
      <c r="F193" s="11">
        <v>8</v>
      </c>
    </row>
    <row r="194" s="2" customFormat="1" ht="30" customHeight="1" spans="1:6">
      <c r="A194" s="11">
        <v>192</v>
      </c>
      <c r="B194" s="11" t="s">
        <v>845</v>
      </c>
      <c r="C194" s="12" t="s">
        <v>844</v>
      </c>
      <c r="D194" s="12" t="s">
        <v>840</v>
      </c>
      <c r="E194" s="11" t="s">
        <v>796</v>
      </c>
      <c r="F194" s="11">
        <v>8</v>
      </c>
    </row>
    <row r="195" s="2" customFormat="1" ht="30" customHeight="1" spans="1:6">
      <c r="A195" s="11">
        <v>193</v>
      </c>
      <c r="B195" s="11" t="s">
        <v>846</v>
      </c>
      <c r="C195" s="12" t="s">
        <v>844</v>
      </c>
      <c r="D195" s="12" t="s">
        <v>840</v>
      </c>
      <c r="E195" s="11" t="s">
        <v>796</v>
      </c>
      <c r="F195" s="11">
        <v>8</v>
      </c>
    </row>
    <row r="196" s="2" customFormat="1" ht="30" customHeight="1" spans="1:6">
      <c r="A196" s="11">
        <v>194</v>
      </c>
      <c r="B196" s="11" t="s">
        <v>847</v>
      </c>
      <c r="C196" s="12" t="s">
        <v>848</v>
      </c>
      <c r="D196" s="12" t="s">
        <v>849</v>
      </c>
      <c r="E196" s="11" t="s">
        <v>796</v>
      </c>
      <c r="F196" s="11">
        <v>8</v>
      </c>
    </row>
    <row r="197" s="2" customFormat="1" ht="30" customHeight="1" spans="1:6">
      <c r="A197" s="11">
        <v>195</v>
      </c>
      <c r="B197" s="11" t="s">
        <v>850</v>
      </c>
      <c r="C197" s="12" t="s">
        <v>848</v>
      </c>
      <c r="D197" s="12" t="s">
        <v>849</v>
      </c>
      <c r="E197" s="11" t="s">
        <v>796</v>
      </c>
      <c r="F197" s="11">
        <v>8</v>
      </c>
    </row>
    <row r="198" s="2" customFormat="1" ht="30" customHeight="1" spans="1:6">
      <c r="A198" s="11">
        <v>196</v>
      </c>
      <c r="B198" s="11" t="s">
        <v>851</v>
      </c>
      <c r="C198" s="12" t="s">
        <v>848</v>
      </c>
      <c r="D198" s="12" t="s">
        <v>849</v>
      </c>
      <c r="E198" s="11" t="s">
        <v>796</v>
      </c>
      <c r="F198" s="11">
        <v>8</v>
      </c>
    </row>
    <row r="199" s="2" customFormat="1" ht="30" customHeight="1" spans="1:6">
      <c r="A199" s="11">
        <v>197</v>
      </c>
      <c r="B199" s="13" t="s">
        <v>852</v>
      </c>
      <c r="C199" s="15" t="s">
        <v>853</v>
      </c>
      <c r="D199" s="15" t="s">
        <v>854</v>
      </c>
      <c r="E199" s="11" t="s">
        <v>796</v>
      </c>
      <c r="F199" s="11">
        <v>8</v>
      </c>
    </row>
    <row r="200" s="2" customFormat="1" ht="30" customHeight="1" spans="1:6">
      <c r="A200" s="11">
        <v>198</v>
      </c>
      <c r="B200" s="13" t="s">
        <v>855</v>
      </c>
      <c r="C200" s="15" t="s">
        <v>853</v>
      </c>
      <c r="D200" s="15" t="s">
        <v>854</v>
      </c>
      <c r="E200" s="11" t="s">
        <v>796</v>
      </c>
      <c r="F200" s="11">
        <v>8</v>
      </c>
    </row>
    <row r="201" s="2" customFormat="1" ht="30" customHeight="1" spans="1:6">
      <c r="A201" s="11">
        <v>199</v>
      </c>
      <c r="B201" s="13" t="s">
        <v>856</v>
      </c>
      <c r="C201" s="15" t="s">
        <v>853</v>
      </c>
      <c r="D201" s="15" t="s">
        <v>854</v>
      </c>
      <c r="E201" s="11" t="s">
        <v>796</v>
      </c>
      <c r="F201" s="11">
        <v>8</v>
      </c>
    </row>
    <row r="202" s="2" customFormat="1" ht="30" customHeight="1" spans="1:6">
      <c r="A202" s="11">
        <v>200</v>
      </c>
      <c r="B202" s="13" t="s">
        <v>857</v>
      </c>
      <c r="C202" s="15" t="s">
        <v>858</v>
      </c>
      <c r="D202" s="15" t="s">
        <v>859</v>
      </c>
      <c r="E202" s="11" t="s">
        <v>796</v>
      </c>
      <c r="F202" s="11">
        <v>8</v>
      </c>
    </row>
    <row r="203" s="2" customFormat="1" ht="30" customHeight="1" spans="1:6">
      <c r="A203" s="11">
        <v>201</v>
      </c>
      <c r="B203" s="13" t="s">
        <v>860</v>
      </c>
      <c r="C203" s="15" t="s">
        <v>858</v>
      </c>
      <c r="D203" s="15" t="s">
        <v>859</v>
      </c>
      <c r="E203" s="11" t="s">
        <v>796</v>
      </c>
      <c r="F203" s="11">
        <v>8</v>
      </c>
    </row>
    <row r="204" s="2" customFormat="1" ht="30" customHeight="1" spans="1:6">
      <c r="A204" s="11">
        <v>202</v>
      </c>
      <c r="B204" s="13" t="s">
        <v>861</v>
      </c>
      <c r="C204" s="15" t="s">
        <v>858</v>
      </c>
      <c r="D204" s="15" t="s">
        <v>859</v>
      </c>
      <c r="E204" s="11" t="s">
        <v>796</v>
      </c>
      <c r="F204" s="11">
        <v>8</v>
      </c>
    </row>
    <row r="205" s="2" customFormat="1" ht="30" customHeight="1" spans="1:6">
      <c r="A205" s="11">
        <v>203</v>
      </c>
      <c r="B205" s="13" t="s">
        <v>862</v>
      </c>
      <c r="C205" s="15" t="s">
        <v>863</v>
      </c>
      <c r="D205" s="15" t="s">
        <v>864</v>
      </c>
      <c r="E205" s="11" t="s">
        <v>796</v>
      </c>
      <c r="F205" s="11">
        <v>8</v>
      </c>
    </row>
    <row r="206" s="2" customFormat="1" ht="30" customHeight="1" spans="1:6">
      <c r="A206" s="11">
        <v>204</v>
      </c>
      <c r="B206" s="13" t="s">
        <v>865</v>
      </c>
      <c r="C206" s="15" t="s">
        <v>863</v>
      </c>
      <c r="D206" s="15" t="s">
        <v>864</v>
      </c>
      <c r="E206" s="11" t="s">
        <v>796</v>
      </c>
      <c r="F206" s="11">
        <v>8</v>
      </c>
    </row>
    <row r="207" s="2" customFormat="1" ht="30" customHeight="1" spans="1:6">
      <c r="A207" s="11">
        <v>205</v>
      </c>
      <c r="B207" s="13" t="s">
        <v>866</v>
      </c>
      <c r="C207" s="15" t="s">
        <v>863</v>
      </c>
      <c r="D207" s="15" t="s">
        <v>864</v>
      </c>
      <c r="E207" s="11" t="s">
        <v>796</v>
      </c>
      <c r="F207" s="11">
        <v>8</v>
      </c>
    </row>
    <row r="208" s="2" customFormat="1" ht="30" customHeight="1" spans="1:6">
      <c r="A208" s="11">
        <v>206</v>
      </c>
      <c r="B208" s="11" t="s">
        <v>867</v>
      </c>
      <c r="C208" s="12" t="s">
        <v>868</v>
      </c>
      <c r="D208" s="12" t="s">
        <v>779</v>
      </c>
      <c r="E208" s="11" t="s">
        <v>869</v>
      </c>
      <c r="F208" s="11">
        <v>9</v>
      </c>
    </row>
    <row r="209" s="2" customFormat="1" ht="30" customHeight="1" spans="1:6">
      <c r="A209" s="11">
        <v>207</v>
      </c>
      <c r="B209" s="11" t="s">
        <v>870</v>
      </c>
      <c r="C209" s="12" t="s">
        <v>868</v>
      </c>
      <c r="D209" s="12" t="s">
        <v>779</v>
      </c>
      <c r="E209" s="11" t="s">
        <v>869</v>
      </c>
      <c r="F209" s="11">
        <v>9</v>
      </c>
    </row>
    <row r="210" s="2" customFormat="1" ht="30" customHeight="1" spans="1:6">
      <c r="A210" s="11">
        <v>208</v>
      </c>
      <c r="B210" s="11" t="s">
        <v>871</v>
      </c>
      <c r="C210" s="12" t="s">
        <v>868</v>
      </c>
      <c r="D210" s="12" t="s">
        <v>779</v>
      </c>
      <c r="E210" s="11" t="s">
        <v>869</v>
      </c>
      <c r="F210" s="11">
        <v>9</v>
      </c>
    </row>
    <row r="211" s="2" customFormat="1" ht="30" customHeight="1" spans="1:6">
      <c r="A211" s="11">
        <v>209</v>
      </c>
      <c r="B211" s="11" t="s">
        <v>872</v>
      </c>
      <c r="C211" s="12" t="s">
        <v>873</v>
      </c>
      <c r="D211" s="12" t="s">
        <v>779</v>
      </c>
      <c r="E211" s="11" t="s">
        <v>869</v>
      </c>
      <c r="F211" s="11">
        <v>9</v>
      </c>
    </row>
    <row r="212" s="2" customFormat="1" ht="30" customHeight="1" spans="1:6">
      <c r="A212" s="11">
        <v>210</v>
      </c>
      <c r="B212" s="11" t="s">
        <v>874</v>
      </c>
      <c r="C212" s="12" t="s">
        <v>873</v>
      </c>
      <c r="D212" s="12" t="s">
        <v>779</v>
      </c>
      <c r="E212" s="11" t="s">
        <v>869</v>
      </c>
      <c r="F212" s="11">
        <v>9</v>
      </c>
    </row>
    <row r="213" s="2" customFormat="1" ht="30" customHeight="1" spans="1:6">
      <c r="A213" s="11">
        <v>211</v>
      </c>
      <c r="B213" s="11" t="s">
        <v>875</v>
      </c>
      <c r="C213" s="12" t="s">
        <v>873</v>
      </c>
      <c r="D213" s="12" t="s">
        <v>779</v>
      </c>
      <c r="E213" s="11" t="s">
        <v>869</v>
      </c>
      <c r="F213" s="11">
        <v>9</v>
      </c>
    </row>
    <row r="214" s="2" customFormat="1" ht="30" customHeight="1" spans="1:6">
      <c r="A214" s="11">
        <v>212</v>
      </c>
      <c r="B214" s="11" t="s">
        <v>876</v>
      </c>
      <c r="C214" s="12" t="s">
        <v>877</v>
      </c>
      <c r="D214" s="12" t="s">
        <v>779</v>
      </c>
      <c r="E214" s="11" t="s">
        <v>869</v>
      </c>
      <c r="F214" s="11">
        <v>9</v>
      </c>
    </row>
    <row r="215" s="2" customFormat="1" ht="30" customHeight="1" spans="1:6">
      <c r="A215" s="11">
        <v>213</v>
      </c>
      <c r="B215" s="11" t="s">
        <v>878</v>
      </c>
      <c r="C215" s="12" t="s">
        <v>879</v>
      </c>
      <c r="D215" s="12" t="s">
        <v>784</v>
      </c>
      <c r="E215" s="11" t="s">
        <v>869</v>
      </c>
      <c r="F215" s="11">
        <v>9</v>
      </c>
    </row>
    <row r="216" s="2" customFormat="1" ht="30" customHeight="1" spans="1:6">
      <c r="A216" s="11">
        <v>214</v>
      </c>
      <c r="B216" s="11" t="s">
        <v>880</v>
      </c>
      <c r="C216" s="12" t="s">
        <v>879</v>
      </c>
      <c r="D216" s="12" t="s">
        <v>784</v>
      </c>
      <c r="E216" s="11" t="s">
        <v>869</v>
      </c>
      <c r="F216" s="11">
        <v>9</v>
      </c>
    </row>
    <row r="217" s="2" customFormat="1" ht="30" customHeight="1" spans="1:6">
      <c r="A217" s="11">
        <v>215</v>
      </c>
      <c r="B217" s="11" t="s">
        <v>881</v>
      </c>
      <c r="C217" s="12" t="s">
        <v>879</v>
      </c>
      <c r="D217" s="12" t="s">
        <v>784</v>
      </c>
      <c r="E217" s="11" t="s">
        <v>869</v>
      </c>
      <c r="F217" s="11">
        <v>9</v>
      </c>
    </row>
    <row r="218" s="2" customFormat="1" ht="30" customHeight="1" spans="1:6">
      <c r="A218" s="11">
        <v>216</v>
      </c>
      <c r="B218" s="11" t="s">
        <v>882</v>
      </c>
      <c r="C218" s="12" t="s">
        <v>879</v>
      </c>
      <c r="D218" s="12" t="s">
        <v>784</v>
      </c>
      <c r="E218" s="11" t="s">
        <v>869</v>
      </c>
      <c r="F218" s="11">
        <v>9</v>
      </c>
    </row>
    <row r="219" s="2" customFormat="1" ht="30" customHeight="1" spans="1:6">
      <c r="A219" s="11">
        <v>217</v>
      </c>
      <c r="B219" s="11" t="s">
        <v>883</v>
      </c>
      <c r="C219" s="12" t="s">
        <v>879</v>
      </c>
      <c r="D219" s="12" t="s">
        <v>784</v>
      </c>
      <c r="E219" s="11" t="s">
        <v>869</v>
      </c>
      <c r="F219" s="11">
        <v>9</v>
      </c>
    </row>
    <row r="220" s="2" customFormat="1" ht="30" customHeight="1" spans="1:6">
      <c r="A220" s="11">
        <v>218</v>
      </c>
      <c r="B220" s="11" t="s">
        <v>884</v>
      </c>
      <c r="C220" s="12" t="s">
        <v>879</v>
      </c>
      <c r="D220" s="12" t="s">
        <v>784</v>
      </c>
      <c r="E220" s="11" t="s">
        <v>869</v>
      </c>
      <c r="F220" s="11">
        <v>9</v>
      </c>
    </row>
    <row r="221" s="2" customFormat="1" ht="30" customHeight="1" spans="1:6">
      <c r="A221" s="11">
        <v>219</v>
      </c>
      <c r="B221" s="11" t="s">
        <v>885</v>
      </c>
      <c r="C221" s="12" t="s">
        <v>886</v>
      </c>
      <c r="D221" s="12" t="s">
        <v>784</v>
      </c>
      <c r="E221" s="11" t="s">
        <v>869</v>
      </c>
      <c r="F221" s="11">
        <v>9</v>
      </c>
    </row>
    <row r="222" s="2" customFormat="1" ht="30" customHeight="1" spans="1:6">
      <c r="A222" s="11">
        <v>220</v>
      </c>
      <c r="B222" s="11" t="s">
        <v>887</v>
      </c>
      <c r="C222" s="12" t="s">
        <v>886</v>
      </c>
      <c r="D222" s="12" t="s">
        <v>784</v>
      </c>
      <c r="E222" s="11" t="s">
        <v>869</v>
      </c>
      <c r="F222" s="11">
        <v>9</v>
      </c>
    </row>
    <row r="223" s="2" customFormat="1" ht="30" customHeight="1" spans="1:6">
      <c r="A223" s="11">
        <v>221</v>
      </c>
      <c r="B223" s="11" t="s">
        <v>888</v>
      </c>
      <c r="C223" s="12" t="s">
        <v>886</v>
      </c>
      <c r="D223" s="12" t="s">
        <v>784</v>
      </c>
      <c r="E223" s="11" t="s">
        <v>869</v>
      </c>
      <c r="F223" s="11">
        <v>9</v>
      </c>
    </row>
    <row r="224" s="2" customFormat="1" ht="30" customHeight="1" spans="1:6">
      <c r="A224" s="11">
        <v>222</v>
      </c>
      <c r="B224" s="11" t="s">
        <v>889</v>
      </c>
      <c r="C224" s="12" t="s">
        <v>890</v>
      </c>
      <c r="D224" s="12" t="s">
        <v>784</v>
      </c>
      <c r="E224" s="11" t="s">
        <v>869</v>
      </c>
      <c r="F224" s="11">
        <v>9</v>
      </c>
    </row>
    <row r="225" s="2" customFormat="1" ht="30" customHeight="1" spans="1:6">
      <c r="A225" s="11">
        <v>223</v>
      </c>
      <c r="B225" s="11" t="s">
        <v>891</v>
      </c>
      <c r="C225" s="12" t="s">
        <v>890</v>
      </c>
      <c r="D225" s="12" t="s">
        <v>784</v>
      </c>
      <c r="E225" s="11" t="s">
        <v>869</v>
      </c>
      <c r="F225" s="11">
        <v>9</v>
      </c>
    </row>
    <row r="226" s="2" customFormat="1" ht="30" customHeight="1" spans="1:6">
      <c r="A226" s="11">
        <v>224</v>
      </c>
      <c r="B226" s="11" t="s">
        <v>892</v>
      </c>
      <c r="C226" s="12" t="s">
        <v>890</v>
      </c>
      <c r="D226" s="12" t="s">
        <v>784</v>
      </c>
      <c r="E226" s="11" t="s">
        <v>869</v>
      </c>
      <c r="F226" s="11">
        <v>9</v>
      </c>
    </row>
    <row r="227" s="2" customFormat="1" ht="30" customHeight="1" spans="1:6">
      <c r="A227" s="11">
        <v>225</v>
      </c>
      <c r="B227" s="11" t="s">
        <v>893</v>
      </c>
      <c r="C227" s="12" t="s">
        <v>894</v>
      </c>
      <c r="D227" s="12" t="s">
        <v>895</v>
      </c>
      <c r="E227" s="11" t="s">
        <v>869</v>
      </c>
      <c r="F227" s="11">
        <v>9</v>
      </c>
    </row>
    <row r="228" s="2" customFormat="1" ht="30" customHeight="1" spans="1:6">
      <c r="A228" s="11">
        <v>226</v>
      </c>
      <c r="B228" s="11" t="s">
        <v>896</v>
      </c>
      <c r="C228" s="12" t="s">
        <v>894</v>
      </c>
      <c r="D228" s="12" t="s">
        <v>895</v>
      </c>
      <c r="E228" s="11" t="s">
        <v>869</v>
      </c>
      <c r="F228" s="11">
        <v>9</v>
      </c>
    </row>
    <row r="229" s="2" customFormat="1" ht="30" customHeight="1" spans="1:6">
      <c r="A229" s="11">
        <v>227</v>
      </c>
      <c r="B229" s="11" t="s">
        <v>897</v>
      </c>
      <c r="C229" s="12" t="s">
        <v>894</v>
      </c>
      <c r="D229" s="12" t="s">
        <v>895</v>
      </c>
      <c r="E229" s="11" t="s">
        <v>869</v>
      </c>
      <c r="F229" s="11">
        <v>9</v>
      </c>
    </row>
    <row r="230" s="2" customFormat="1" ht="30" customHeight="1" spans="1:6">
      <c r="A230" s="11">
        <v>228</v>
      </c>
      <c r="B230" s="11" t="s">
        <v>898</v>
      </c>
      <c r="C230" s="12" t="s">
        <v>899</v>
      </c>
      <c r="D230" s="12" t="s">
        <v>895</v>
      </c>
      <c r="E230" s="11" t="s">
        <v>869</v>
      </c>
      <c r="F230" s="11">
        <v>9</v>
      </c>
    </row>
    <row r="231" s="2" customFormat="1" ht="30" customHeight="1" spans="1:6">
      <c r="A231" s="11">
        <v>229</v>
      </c>
      <c r="B231" s="11" t="s">
        <v>900</v>
      </c>
      <c r="C231" s="12" t="s">
        <v>899</v>
      </c>
      <c r="D231" s="12" t="s">
        <v>895</v>
      </c>
      <c r="E231" s="11" t="s">
        <v>869</v>
      </c>
      <c r="F231" s="11">
        <v>9</v>
      </c>
    </row>
    <row r="232" s="2" customFormat="1" ht="30" customHeight="1" spans="1:6">
      <c r="A232" s="11">
        <v>230</v>
      </c>
      <c r="B232" s="11" t="s">
        <v>901</v>
      </c>
      <c r="C232" s="12" t="s">
        <v>899</v>
      </c>
      <c r="D232" s="12" t="s">
        <v>895</v>
      </c>
      <c r="E232" s="11" t="s">
        <v>869</v>
      </c>
      <c r="F232" s="11">
        <v>9</v>
      </c>
    </row>
    <row r="233" s="2" customFormat="1" ht="30" customHeight="1" spans="1:6">
      <c r="A233" s="11">
        <v>231</v>
      </c>
      <c r="B233" s="11" t="s">
        <v>902</v>
      </c>
      <c r="C233" s="12" t="s">
        <v>903</v>
      </c>
      <c r="D233" s="12" t="s">
        <v>904</v>
      </c>
      <c r="E233" s="11" t="s">
        <v>869</v>
      </c>
      <c r="F233" s="11">
        <v>10</v>
      </c>
    </row>
    <row r="234" s="2" customFormat="1" ht="30" customHeight="1" spans="1:6">
      <c r="A234" s="11">
        <v>232</v>
      </c>
      <c r="B234" s="11" t="s">
        <v>905</v>
      </c>
      <c r="C234" s="12" t="s">
        <v>903</v>
      </c>
      <c r="D234" s="12" t="s">
        <v>904</v>
      </c>
      <c r="E234" s="11" t="s">
        <v>869</v>
      </c>
      <c r="F234" s="11">
        <v>10</v>
      </c>
    </row>
    <row r="235" s="2" customFormat="1" ht="30" customHeight="1" spans="1:6">
      <c r="A235" s="11">
        <v>233</v>
      </c>
      <c r="B235" s="11" t="s">
        <v>906</v>
      </c>
      <c r="C235" s="12" t="s">
        <v>903</v>
      </c>
      <c r="D235" s="12" t="s">
        <v>904</v>
      </c>
      <c r="E235" s="11" t="s">
        <v>869</v>
      </c>
      <c r="F235" s="11">
        <v>10</v>
      </c>
    </row>
    <row r="236" s="2" customFormat="1" ht="30" customHeight="1" spans="1:6">
      <c r="A236" s="11">
        <v>234</v>
      </c>
      <c r="B236" s="11" t="s">
        <v>907</v>
      </c>
      <c r="C236" s="12" t="s">
        <v>908</v>
      </c>
      <c r="D236" s="12" t="s">
        <v>909</v>
      </c>
      <c r="E236" s="11" t="s">
        <v>869</v>
      </c>
      <c r="F236" s="11">
        <v>10</v>
      </c>
    </row>
    <row r="237" s="2" customFormat="1" ht="30" customHeight="1" spans="1:6">
      <c r="A237" s="11">
        <v>235</v>
      </c>
      <c r="B237" s="11" t="s">
        <v>910</v>
      </c>
      <c r="C237" s="12" t="s">
        <v>908</v>
      </c>
      <c r="D237" s="12" t="s">
        <v>909</v>
      </c>
      <c r="E237" s="11" t="s">
        <v>869</v>
      </c>
      <c r="F237" s="11">
        <v>10</v>
      </c>
    </row>
    <row r="238" s="2" customFormat="1" ht="30" customHeight="1" spans="1:6">
      <c r="A238" s="11">
        <v>236</v>
      </c>
      <c r="B238" s="11" t="s">
        <v>911</v>
      </c>
      <c r="C238" s="12" t="s">
        <v>908</v>
      </c>
      <c r="D238" s="12" t="s">
        <v>909</v>
      </c>
      <c r="E238" s="11" t="s">
        <v>869</v>
      </c>
      <c r="F238" s="11">
        <v>10</v>
      </c>
    </row>
    <row r="239" s="2" customFormat="1" ht="30" customHeight="1" spans="1:6">
      <c r="A239" s="11">
        <v>237</v>
      </c>
      <c r="B239" s="11" t="s">
        <v>912</v>
      </c>
      <c r="C239" s="12" t="s">
        <v>913</v>
      </c>
      <c r="D239" s="12" t="s">
        <v>789</v>
      </c>
      <c r="E239" s="11" t="s">
        <v>869</v>
      </c>
      <c r="F239" s="11">
        <v>10</v>
      </c>
    </row>
    <row r="240" s="2" customFormat="1" ht="30" customHeight="1" spans="1:6">
      <c r="A240" s="11">
        <v>238</v>
      </c>
      <c r="B240" s="11" t="s">
        <v>914</v>
      </c>
      <c r="C240" s="12" t="s">
        <v>913</v>
      </c>
      <c r="D240" s="12" t="s">
        <v>789</v>
      </c>
      <c r="E240" s="11" t="s">
        <v>869</v>
      </c>
      <c r="F240" s="11">
        <v>10</v>
      </c>
    </row>
    <row r="241" s="2" customFormat="1" ht="30" customHeight="1" spans="1:6">
      <c r="A241" s="11">
        <v>239</v>
      </c>
      <c r="B241" s="11" t="s">
        <v>915</v>
      </c>
      <c r="C241" s="12" t="s">
        <v>913</v>
      </c>
      <c r="D241" s="12" t="s">
        <v>789</v>
      </c>
      <c r="E241" s="11" t="s">
        <v>869</v>
      </c>
      <c r="F241" s="11">
        <v>10</v>
      </c>
    </row>
    <row r="242" s="2" customFormat="1" ht="30" customHeight="1" spans="1:6">
      <c r="A242" s="11">
        <v>240</v>
      </c>
      <c r="B242" s="11" t="s">
        <v>916</v>
      </c>
      <c r="C242" s="12" t="s">
        <v>917</v>
      </c>
      <c r="D242" s="12" t="s">
        <v>789</v>
      </c>
      <c r="E242" s="11" t="s">
        <v>869</v>
      </c>
      <c r="F242" s="11">
        <v>10</v>
      </c>
    </row>
    <row r="243" s="2" customFormat="1" ht="30" customHeight="1" spans="1:6">
      <c r="A243" s="11">
        <v>241</v>
      </c>
      <c r="B243" s="11" t="s">
        <v>918</v>
      </c>
      <c r="C243" s="12" t="s">
        <v>917</v>
      </c>
      <c r="D243" s="12" t="s">
        <v>789</v>
      </c>
      <c r="E243" s="11" t="s">
        <v>869</v>
      </c>
      <c r="F243" s="11">
        <v>10</v>
      </c>
    </row>
    <row r="244" s="2" customFormat="1" ht="30" customHeight="1" spans="1:6">
      <c r="A244" s="11">
        <v>242</v>
      </c>
      <c r="B244" s="11" t="s">
        <v>919</v>
      </c>
      <c r="C244" s="12" t="s">
        <v>917</v>
      </c>
      <c r="D244" s="12" t="s">
        <v>789</v>
      </c>
      <c r="E244" s="11" t="s">
        <v>869</v>
      </c>
      <c r="F244" s="11">
        <v>10</v>
      </c>
    </row>
    <row r="245" s="2" customFormat="1" ht="30" customHeight="1" spans="1:6">
      <c r="A245" s="11">
        <v>243</v>
      </c>
      <c r="B245" s="11" t="s">
        <v>920</v>
      </c>
      <c r="C245" s="12" t="s">
        <v>921</v>
      </c>
      <c r="D245" s="12" t="s">
        <v>922</v>
      </c>
      <c r="E245" s="11" t="s">
        <v>869</v>
      </c>
      <c r="F245" s="11">
        <v>10</v>
      </c>
    </row>
    <row r="246" s="2" customFormat="1" ht="30" customHeight="1" spans="1:6">
      <c r="A246" s="11">
        <v>244</v>
      </c>
      <c r="B246" s="11" t="s">
        <v>923</v>
      </c>
      <c r="C246" s="12" t="s">
        <v>921</v>
      </c>
      <c r="D246" s="12" t="s">
        <v>922</v>
      </c>
      <c r="E246" s="11" t="s">
        <v>869</v>
      </c>
      <c r="F246" s="11">
        <v>10</v>
      </c>
    </row>
    <row r="247" s="2" customFormat="1" ht="30" customHeight="1" spans="1:6">
      <c r="A247" s="11">
        <v>245</v>
      </c>
      <c r="B247" s="11" t="s">
        <v>924</v>
      </c>
      <c r="C247" s="12" t="s">
        <v>921</v>
      </c>
      <c r="D247" s="12" t="s">
        <v>922</v>
      </c>
      <c r="E247" s="11" t="s">
        <v>869</v>
      </c>
      <c r="F247" s="11">
        <v>10</v>
      </c>
    </row>
    <row r="248" s="2" customFormat="1" ht="30" customHeight="1" spans="1:6">
      <c r="A248" s="11">
        <v>246</v>
      </c>
      <c r="B248" s="11" t="s">
        <v>925</v>
      </c>
      <c r="C248" s="12" t="s">
        <v>926</v>
      </c>
      <c r="D248" s="12" t="s">
        <v>922</v>
      </c>
      <c r="E248" s="11" t="s">
        <v>869</v>
      </c>
      <c r="F248" s="11">
        <v>10</v>
      </c>
    </row>
    <row r="249" ht="30" customHeight="1" spans="1:6">
      <c r="A249" s="11">
        <v>247</v>
      </c>
      <c r="B249" s="11" t="s">
        <v>927</v>
      </c>
      <c r="C249" s="12" t="s">
        <v>926</v>
      </c>
      <c r="D249" s="12" t="s">
        <v>922</v>
      </c>
      <c r="E249" s="11" t="s">
        <v>869</v>
      </c>
      <c r="F249" s="11">
        <v>10</v>
      </c>
    </row>
    <row r="250" ht="30" customHeight="1" spans="1:6">
      <c r="A250" s="11">
        <v>248</v>
      </c>
      <c r="B250" s="11" t="s">
        <v>928</v>
      </c>
      <c r="C250" s="12" t="s">
        <v>926</v>
      </c>
      <c r="D250" s="12" t="s">
        <v>922</v>
      </c>
      <c r="E250" s="11" t="s">
        <v>869</v>
      </c>
      <c r="F250" s="11">
        <v>10</v>
      </c>
    </row>
    <row r="251" ht="30" customHeight="1" spans="1:6">
      <c r="A251" s="11">
        <v>249</v>
      </c>
      <c r="B251" s="11" t="s">
        <v>929</v>
      </c>
      <c r="C251" s="12" t="s">
        <v>930</v>
      </c>
      <c r="D251" s="12" t="s">
        <v>922</v>
      </c>
      <c r="E251" s="11" t="s">
        <v>869</v>
      </c>
      <c r="F251" s="11">
        <v>10</v>
      </c>
    </row>
    <row r="252" ht="30" customHeight="1" spans="1:6">
      <c r="A252" s="11">
        <v>250</v>
      </c>
      <c r="B252" s="11" t="s">
        <v>931</v>
      </c>
      <c r="C252" s="12" t="s">
        <v>930</v>
      </c>
      <c r="D252" s="12" t="s">
        <v>922</v>
      </c>
      <c r="E252" s="11" t="s">
        <v>869</v>
      </c>
      <c r="F252" s="11">
        <v>10</v>
      </c>
    </row>
    <row r="253" ht="30" customHeight="1" spans="1:6">
      <c r="A253" s="11">
        <v>251</v>
      </c>
      <c r="B253" s="11" t="s">
        <v>932</v>
      </c>
      <c r="C253" s="12" t="s">
        <v>930</v>
      </c>
      <c r="D253" s="12" t="s">
        <v>922</v>
      </c>
      <c r="E253" s="11" t="s">
        <v>869</v>
      </c>
      <c r="F253" s="11">
        <v>10</v>
      </c>
    </row>
    <row r="254" ht="30" customHeight="1" spans="1:6">
      <c r="A254" s="11">
        <v>252</v>
      </c>
      <c r="B254" s="11" t="s">
        <v>933</v>
      </c>
      <c r="C254" s="12" t="s">
        <v>934</v>
      </c>
      <c r="D254" s="12" t="s">
        <v>818</v>
      </c>
      <c r="E254" s="11" t="s">
        <v>869</v>
      </c>
      <c r="F254" s="11">
        <v>10</v>
      </c>
    </row>
    <row r="255" ht="30" customHeight="1" spans="1:6">
      <c r="A255" s="11">
        <v>253</v>
      </c>
      <c r="B255" s="11" t="s">
        <v>935</v>
      </c>
      <c r="C255" s="12" t="s">
        <v>934</v>
      </c>
      <c r="D255" s="12" t="s">
        <v>818</v>
      </c>
      <c r="E255" s="11" t="s">
        <v>869</v>
      </c>
      <c r="F255" s="11">
        <v>10</v>
      </c>
    </row>
    <row r="256" ht="30" customHeight="1" spans="1:6">
      <c r="A256" s="11">
        <v>254</v>
      </c>
      <c r="B256" s="11" t="s">
        <v>936</v>
      </c>
      <c r="C256" s="12" t="s">
        <v>934</v>
      </c>
      <c r="D256" s="12" t="s">
        <v>818</v>
      </c>
      <c r="E256" s="11" t="s">
        <v>869</v>
      </c>
      <c r="F256" s="11">
        <v>10</v>
      </c>
    </row>
  </sheetData>
  <autoFilter xmlns:etc="http://www.wps.cn/officeDocument/2017/etCustomData" ref="A1:F256" etc:filterBottomFollowUsedRange="0">
    <sortState ref="A1:F256">
      <sortCondition ref="F2"/>
    </sortState>
    <extLst/>
  </autoFilter>
  <mergeCells count="1">
    <mergeCell ref="A1:F1"/>
  </mergeCells>
  <pageMargins left="0.511805555555556" right="0.393055555555556" top="0.66875" bottom="0.708333333333333" header="0.5" footer="0.5"/>
  <pageSetup paperSize="9" orientation="portrait" horizontalDpi="600"/>
  <headerFooter>
    <oddFooter>&amp;C第 &amp;P 页，共 &amp;N 页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254"/>
  <sheetViews>
    <sheetView topLeftCell="A214" workbookViewId="0">
      <selection activeCell="C1" sqref="C1:G254"/>
    </sheetView>
  </sheetViews>
  <sheetFormatPr defaultColWidth="9" defaultRowHeight="13.5" outlineLevelCol="6"/>
  <cols>
    <col min="3" max="3" width="24.375" customWidth="1"/>
    <col min="4" max="7" width="18" customWidth="1"/>
  </cols>
  <sheetData>
    <row r="1" spans="3:7">
      <c r="C1" t="s">
        <v>937</v>
      </c>
      <c r="D1" t="s">
        <v>563</v>
      </c>
      <c r="E1" t="s">
        <v>564</v>
      </c>
      <c r="F1" t="s">
        <v>565</v>
      </c>
      <c r="G1" t="s">
        <v>36</v>
      </c>
    </row>
    <row r="2" spans="3:7">
      <c r="C2" t="s">
        <v>938</v>
      </c>
      <c r="D2" t="s">
        <v>567</v>
      </c>
      <c r="E2" t="s">
        <v>564</v>
      </c>
      <c r="F2" t="s">
        <v>565</v>
      </c>
      <c r="G2" t="s">
        <v>36</v>
      </c>
    </row>
    <row r="3" spans="3:7">
      <c r="C3" t="s">
        <v>939</v>
      </c>
      <c r="D3" t="s">
        <v>568</v>
      </c>
      <c r="E3" t="s">
        <v>564</v>
      </c>
      <c r="F3" t="s">
        <v>565</v>
      </c>
      <c r="G3" t="s">
        <v>36</v>
      </c>
    </row>
    <row r="4" spans="3:7">
      <c r="C4" t="s">
        <v>940</v>
      </c>
      <c r="D4" t="s">
        <v>569</v>
      </c>
      <c r="E4" t="s">
        <v>570</v>
      </c>
      <c r="F4" t="s">
        <v>571</v>
      </c>
      <c r="G4" t="s">
        <v>36</v>
      </c>
    </row>
    <row r="5" spans="3:7">
      <c r="C5" t="s">
        <v>941</v>
      </c>
      <c r="D5" t="s">
        <v>572</v>
      </c>
      <c r="E5" t="s">
        <v>570</v>
      </c>
      <c r="F5" t="s">
        <v>571</v>
      </c>
      <c r="G5" t="s">
        <v>36</v>
      </c>
    </row>
    <row r="6" spans="3:7">
      <c r="C6" t="s">
        <v>942</v>
      </c>
      <c r="D6" t="s">
        <v>573</v>
      </c>
      <c r="E6" t="s">
        <v>570</v>
      </c>
      <c r="F6" t="s">
        <v>571</v>
      </c>
      <c r="G6" t="s">
        <v>36</v>
      </c>
    </row>
    <row r="7" spans="3:7">
      <c r="C7" t="s">
        <v>943</v>
      </c>
      <c r="D7" t="s">
        <v>574</v>
      </c>
      <c r="E7" t="s">
        <v>575</v>
      </c>
      <c r="F7" t="s">
        <v>571</v>
      </c>
      <c r="G7" t="s">
        <v>36</v>
      </c>
    </row>
    <row r="8" spans="3:7">
      <c r="C8" t="s">
        <v>944</v>
      </c>
      <c r="D8" t="s">
        <v>576</v>
      </c>
      <c r="E8" t="s">
        <v>575</v>
      </c>
      <c r="F8" t="s">
        <v>571</v>
      </c>
      <c r="G8" t="s">
        <v>36</v>
      </c>
    </row>
    <row r="9" spans="3:7">
      <c r="C9" t="s">
        <v>945</v>
      </c>
      <c r="D9" t="s">
        <v>577</v>
      </c>
      <c r="E9" t="s">
        <v>575</v>
      </c>
      <c r="F9" t="s">
        <v>571</v>
      </c>
      <c r="G9" t="s">
        <v>36</v>
      </c>
    </row>
    <row r="10" spans="3:7">
      <c r="C10" t="s">
        <v>946</v>
      </c>
      <c r="D10" t="s">
        <v>578</v>
      </c>
      <c r="E10" t="s">
        <v>579</v>
      </c>
      <c r="F10" t="s">
        <v>580</v>
      </c>
      <c r="G10" t="s">
        <v>36</v>
      </c>
    </row>
    <row r="11" spans="3:7">
      <c r="C11" t="s">
        <v>947</v>
      </c>
      <c r="D11" t="s">
        <v>581</v>
      </c>
      <c r="E11" t="s">
        <v>579</v>
      </c>
      <c r="F11" t="s">
        <v>580</v>
      </c>
      <c r="G11" t="s">
        <v>36</v>
      </c>
    </row>
    <row r="12" spans="3:7">
      <c r="C12" t="s">
        <v>948</v>
      </c>
      <c r="D12" t="s">
        <v>582</v>
      </c>
      <c r="E12" t="s">
        <v>579</v>
      </c>
      <c r="F12" t="s">
        <v>580</v>
      </c>
      <c r="G12" t="s">
        <v>36</v>
      </c>
    </row>
    <row r="13" spans="3:7">
      <c r="C13" t="s">
        <v>949</v>
      </c>
      <c r="D13" t="s">
        <v>583</v>
      </c>
      <c r="E13" t="s">
        <v>584</v>
      </c>
      <c r="F13" t="s">
        <v>585</v>
      </c>
      <c r="G13" t="s">
        <v>36</v>
      </c>
    </row>
    <row r="14" spans="3:7">
      <c r="C14" t="s">
        <v>950</v>
      </c>
      <c r="D14" t="s">
        <v>586</v>
      </c>
      <c r="E14" t="s">
        <v>584</v>
      </c>
      <c r="F14" t="s">
        <v>585</v>
      </c>
      <c r="G14" t="s">
        <v>36</v>
      </c>
    </row>
    <row r="15" spans="3:7">
      <c r="C15" t="s">
        <v>951</v>
      </c>
      <c r="D15" t="s">
        <v>587</v>
      </c>
      <c r="E15" t="s">
        <v>584</v>
      </c>
      <c r="F15" t="s">
        <v>585</v>
      </c>
      <c r="G15" t="s">
        <v>36</v>
      </c>
    </row>
    <row r="16" spans="3:7">
      <c r="C16" t="s">
        <v>952</v>
      </c>
      <c r="D16" t="s">
        <v>588</v>
      </c>
      <c r="E16" t="s">
        <v>589</v>
      </c>
      <c r="F16" t="s">
        <v>590</v>
      </c>
      <c r="G16" t="s">
        <v>36</v>
      </c>
    </row>
    <row r="17" spans="3:7">
      <c r="C17" t="s">
        <v>953</v>
      </c>
      <c r="D17" t="s">
        <v>591</v>
      </c>
      <c r="E17" t="s">
        <v>589</v>
      </c>
      <c r="F17" t="s">
        <v>590</v>
      </c>
      <c r="G17" t="s">
        <v>36</v>
      </c>
    </row>
    <row r="18" spans="3:7">
      <c r="C18" t="s">
        <v>954</v>
      </c>
      <c r="D18" t="s">
        <v>592</v>
      </c>
      <c r="E18" t="s">
        <v>589</v>
      </c>
      <c r="F18" t="s">
        <v>590</v>
      </c>
      <c r="G18" t="s">
        <v>36</v>
      </c>
    </row>
    <row r="19" spans="3:7">
      <c r="C19" t="s">
        <v>955</v>
      </c>
      <c r="D19" t="s">
        <v>593</v>
      </c>
      <c r="E19" t="s">
        <v>594</v>
      </c>
      <c r="F19" t="s">
        <v>590</v>
      </c>
      <c r="G19" t="s">
        <v>36</v>
      </c>
    </row>
    <row r="20" spans="3:7">
      <c r="C20" t="s">
        <v>956</v>
      </c>
      <c r="D20" t="s">
        <v>595</v>
      </c>
      <c r="E20" t="s">
        <v>594</v>
      </c>
      <c r="F20" t="s">
        <v>590</v>
      </c>
      <c r="G20" t="s">
        <v>36</v>
      </c>
    </row>
    <row r="21" spans="3:7">
      <c r="C21" t="s">
        <v>957</v>
      </c>
      <c r="D21" t="s">
        <v>596</v>
      </c>
      <c r="E21" t="s">
        <v>594</v>
      </c>
      <c r="F21" t="s">
        <v>590</v>
      </c>
      <c r="G21" t="s">
        <v>36</v>
      </c>
    </row>
    <row r="22" spans="3:7">
      <c r="C22" t="s">
        <v>958</v>
      </c>
      <c r="D22" t="s">
        <v>597</v>
      </c>
      <c r="E22" t="s">
        <v>598</v>
      </c>
      <c r="F22" t="s">
        <v>599</v>
      </c>
      <c r="G22" t="s">
        <v>36</v>
      </c>
    </row>
    <row r="23" spans="3:7">
      <c r="C23" t="s">
        <v>959</v>
      </c>
      <c r="D23" t="s">
        <v>600</v>
      </c>
      <c r="E23" t="s">
        <v>598</v>
      </c>
      <c r="F23" t="s">
        <v>599</v>
      </c>
      <c r="G23" t="s">
        <v>36</v>
      </c>
    </row>
    <row r="24" spans="3:7">
      <c r="C24" t="s">
        <v>960</v>
      </c>
      <c r="D24" t="s">
        <v>601</v>
      </c>
      <c r="E24" t="s">
        <v>598</v>
      </c>
      <c r="F24" t="s">
        <v>599</v>
      </c>
      <c r="G24" t="s">
        <v>36</v>
      </c>
    </row>
    <row r="25" spans="3:7">
      <c r="C25" t="s">
        <v>961</v>
      </c>
      <c r="D25" t="s">
        <v>602</v>
      </c>
      <c r="E25" t="s">
        <v>598</v>
      </c>
      <c r="F25" t="s">
        <v>599</v>
      </c>
      <c r="G25" t="s">
        <v>36</v>
      </c>
    </row>
    <row r="26" spans="3:7">
      <c r="C26" t="s">
        <v>962</v>
      </c>
      <c r="D26" t="s">
        <v>603</v>
      </c>
      <c r="E26" t="s">
        <v>598</v>
      </c>
      <c r="F26" t="s">
        <v>599</v>
      </c>
      <c r="G26" t="s">
        <v>36</v>
      </c>
    </row>
    <row r="27" spans="3:7">
      <c r="C27" t="s">
        <v>963</v>
      </c>
      <c r="D27" t="s">
        <v>604</v>
      </c>
      <c r="E27" t="s">
        <v>598</v>
      </c>
      <c r="F27" t="s">
        <v>599</v>
      </c>
      <c r="G27" t="s">
        <v>36</v>
      </c>
    </row>
    <row r="28" spans="3:7">
      <c r="C28" t="s">
        <v>964</v>
      </c>
      <c r="D28" t="s">
        <v>605</v>
      </c>
      <c r="E28" t="s">
        <v>606</v>
      </c>
      <c r="F28" t="s">
        <v>607</v>
      </c>
      <c r="G28" t="s">
        <v>36</v>
      </c>
    </row>
    <row r="29" spans="3:7">
      <c r="C29" t="s">
        <v>965</v>
      </c>
      <c r="D29" t="s">
        <v>608</v>
      </c>
      <c r="E29" t="s">
        <v>606</v>
      </c>
      <c r="F29" t="s">
        <v>607</v>
      </c>
      <c r="G29" t="s">
        <v>36</v>
      </c>
    </row>
    <row r="30" spans="3:7">
      <c r="C30" t="s">
        <v>966</v>
      </c>
      <c r="D30" t="s">
        <v>609</v>
      </c>
      <c r="E30" t="s">
        <v>606</v>
      </c>
      <c r="F30" t="s">
        <v>607</v>
      </c>
      <c r="G30" t="s">
        <v>36</v>
      </c>
    </row>
    <row r="31" spans="3:7">
      <c r="C31" s="40" t="s">
        <v>967</v>
      </c>
      <c r="D31" t="s">
        <v>610</v>
      </c>
      <c r="E31" t="s">
        <v>611</v>
      </c>
      <c r="F31" t="s">
        <v>607</v>
      </c>
      <c r="G31" t="s">
        <v>36</v>
      </c>
    </row>
    <row r="32" spans="3:7">
      <c r="C32">
        <v>1152214403507</v>
      </c>
      <c r="D32" t="s">
        <v>612</v>
      </c>
      <c r="E32" t="s">
        <v>611</v>
      </c>
      <c r="F32" t="s">
        <v>607</v>
      </c>
      <c r="G32" t="s">
        <v>36</v>
      </c>
    </row>
    <row r="33" spans="3:7">
      <c r="C33">
        <v>1152214400124</v>
      </c>
      <c r="D33" t="s">
        <v>613</v>
      </c>
      <c r="E33" t="s">
        <v>611</v>
      </c>
      <c r="F33" t="s">
        <v>607</v>
      </c>
      <c r="G33" t="s">
        <v>36</v>
      </c>
    </row>
    <row r="34" spans="3:7">
      <c r="C34">
        <v>1152214401308</v>
      </c>
      <c r="D34" t="s">
        <v>614</v>
      </c>
      <c r="E34" t="s">
        <v>611</v>
      </c>
      <c r="F34" t="s">
        <v>607</v>
      </c>
      <c r="G34" t="s">
        <v>36</v>
      </c>
    </row>
    <row r="35" spans="3:7">
      <c r="C35">
        <v>1152214402821</v>
      </c>
      <c r="D35" t="s">
        <v>615</v>
      </c>
      <c r="E35" t="s">
        <v>611</v>
      </c>
      <c r="F35" t="s">
        <v>607</v>
      </c>
      <c r="G35" t="s">
        <v>36</v>
      </c>
    </row>
    <row r="36" spans="3:7">
      <c r="C36">
        <v>1152214402726</v>
      </c>
      <c r="D36" t="s">
        <v>616</v>
      </c>
      <c r="E36" t="s">
        <v>611</v>
      </c>
      <c r="F36" t="s">
        <v>607</v>
      </c>
      <c r="G36" t="s">
        <v>36</v>
      </c>
    </row>
    <row r="37" spans="3:7">
      <c r="C37" t="s">
        <v>968</v>
      </c>
      <c r="D37" t="s">
        <v>617</v>
      </c>
      <c r="E37" t="s">
        <v>618</v>
      </c>
      <c r="F37" t="s">
        <v>619</v>
      </c>
      <c r="G37" t="s">
        <v>36</v>
      </c>
    </row>
    <row r="38" spans="3:7">
      <c r="C38" t="s">
        <v>969</v>
      </c>
      <c r="D38" t="s">
        <v>620</v>
      </c>
      <c r="E38" t="s">
        <v>618</v>
      </c>
      <c r="F38" t="s">
        <v>619</v>
      </c>
      <c r="G38" t="s">
        <v>36</v>
      </c>
    </row>
    <row r="39" spans="3:7">
      <c r="C39" t="s">
        <v>970</v>
      </c>
      <c r="D39" t="s">
        <v>621</v>
      </c>
      <c r="E39" t="s">
        <v>618</v>
      </c>
      <c r="F39" t="s">
        <v>619</v>
      </c>
      <c r="G39" t="s">
        <v>36</v>
      </c>
    </row>
    <row r="40" spans="3:7">
      <c r="C40" t="s">
        <v>971</v>
      </c>
      <c r="D40" t="s">
        <v>622</v>
      </c>
      <c r="E40" t="s">
        <v>623</v>
      </c>
      <c r="F40" t="s">
        <v>619</v>
      </c>
      <c r="G40" t="s">
        <v>36</v>
      </c>
    </row>
    <row r="41" spans="3:7">
      <c r="C41" t="s">
        <v>972</v>
      </c>
      <c r="D41" t="s">
        <v>624</v>
      </c>
      <c r="E41" t="s">
        <v>623</v>
      </c>
      <c r="F41" t="s">
        <v>619</v>
      </c>
      <c r="G41" t="s">
        <v>36</v>
      </c>
    </row>
    <row r="42" spans="3:7">
      <c r="C42" t="s">
        <v>973</v>
      </c>
      <c r="D42" t="s">
        <v>625</v>
      </c>
      <c r="E42" t="s">
        <v>623</v>
      </c>
      <c r="F42" t="s">
        <v>619</v>
      </c>
      <c r="G42" t="s">
        <v>36</v>
      </c>
    </row>
    <row r="43" spans="3:7">
      <c r="C43" t="s">
        <v>974</v>
      </c>
      <c r="D43" t="s">
        <v>626</v>
      </c>
      <c r="E43" t="s">
        <v>627</v>
      </c>
      <c r="F43" t="s">
        <v>619</v>
      </c>
      <c r="G43" t="s">
        <v>36</v>
      </c>
    </row>
    <row r="44" spans="3:7">
      <c r="C44" t="s">
        <v>975</v>
      </c>
      <c r="D44" t="s">
        <v>628</v>
      </c>
      <c r="E44" t="s">
        <v>627</v>
      </c>
      <c r="F44" t="s">
        <v>619</v>
      </c>
      <c r="G44" t="s">
        <v>36</v>
      </c>
    </row>
    <row r="45" spans="3:7">
      <c r="C45" t="s">
        <v>976</v>
      </c>
      <c r="D45" t="s">
        <v>629</v>
      </c>
      <c r="E45" t="s">
        <v>627</v>
      </c>
      <c r="F45" t="s">
        <v>619</v>
      </c>
      <c r="G45" t="s">
        <v>36</v>
      </c>
    </row>
    <row r="46" spans="3:7">
      <c r="C46" t="s">
        <v>977</v>
      </c>
      <c r="D46" t="s">
        <v>630</v>
      </c>
      <c r="E46" t="s">
        <v>631</v>
      </c>
      <c r="F46" t="s">
        <v>619</v>
      </c>
      <c r="G46" t="s">
        <v>36</v>
      </c>
    </row>
    <row r="47" spans="3:7">
      <c r="C47" t="s">
        <v>978</v>
      </c>
      <c r="D47" t="s">
        <v>632</v>
      </c>
      <c r="E47" t="s">
        <v>631</v>
      </c>
      <c r="F47" t="s">
        <v>619</v>
      </c>
      <c r="G47" t="s">
        <v>36</v>
      </c>
    </row>
    <row r="48" spans="3:7">
      <c r="C48" t="s">
        <v>979</v>
      </c>
      <c r="D48" t="s">
        <v>633</v>
      </c>
      <c r="E48" t="s">
        <v>634</v>
      </c>
      <c r="F48" t="s">
        <v>635</v>
      </c>
      <c r="G48" t="s">
        <v>36</v>
      </c>
    </row>
    <row r="49" spans="3:7">
      <c r="C49" t="s">
        <v>980</v>
      </c>
      <c r="D49" t="s">
        <v>636</v>
      </c>
      <c r="E49" t="s">
        <v>634</v>
      </c>
      <c r="F49" t="s">
        <v>635</v>
      </c>
      <c r="G49" t="s">
        <v>36</v>
      </c>
    </row>
    <row r="50" spans="3:7">
      <c r="C50" t="s">
        <v>981</v>
      </c>
      <c r="D50" t="s">
        <v>637</v>
      </c>
      <c r="E50" t="s">
        <v>634</v>
      </c>
      <c r="F50" t="s">
        <v>635</v>
      </c>
      <c r="G50" t="s">
        <v>36</v>
      </c>
    </row>
    <row r="51" spans="3:7">
      <c r="C51" t="s">
        <v>982</v>
      </c>
      <c r="D51" t="s">
        <v>638</v>
      </c>
      <c r="E51" t="s">
        <v>639</v>
      </c>
      <c r="F51" t="s">
        <v>640</v>
      </c>
      <c r="G51" t="s">
        <v>36</v>
      </c>
    </row>
    <row r="52" spans="3:7">
      <c r="C52" t="s">
        <v>983</v>
      </c>
      <c r="D52" t="s">
        <v>641</v>
      </c>
      <c r="E52" t="s">
        <v>639</v>
      </c>
      <c r="F52" t="s">
        <v>640</v>
      </c>
      <c r="G52" t="s">
        <v>36</v>
      </c>
    </row>
    <row r="53" spans="3:7">
      <c r="C53" t="s">
        <v>984</v>
      </c>
      <c r="D53" t="s">
        <v>642</v>
      </c>
      <c r="E53" t="s">
        <v>639</v>
      </c>
      <c r="F53" t="s">
        <v>640</v>
      </c>
      <c r="G53" t="s">
        <v>36</v>
      </c>
    </row>
    <row r="54" spans="3:7">
      <c r="C54" t="s">
        <v>985</v>
      </c>
      <c r="D54" t="s">
        <v>643</v>
      </c>
      <c r="E54" t="s">
        <v>644</v>
      </c>
      <c r="F54" t="s">
        <v>645</v>
      </c>
      <c r="G54" t="s">
        <v>36</v>
      </c>
    </row>
    <row r="55" spans="3:7">
      <c r="C55" t="s">
        <v>986</v>
      </c>
      <c r="D55" t="s">
        <v>646</v>
      </c>
      <c r="E55" t="s">
        <v>644</v>
      </c>
      <c r="F55" t="s">
        <v>645</v>
      </c>
      <c r="G55" t="s">
        <v>36</v>
      </c>
    </row>
    <row r="56" spans="3:7">
      <c r="C56" s="40" t="s">
        <v>987</v>
      </c>
      <c r="D56" t="s">
        <v>647</v>
      </c>
      <c r="E56" t="s">
        <v>644</v>
      </c>
      <c r="F56" t="s">
        <v>645</v>
      </c>
      <c r="G56" t="s">
        <v>36</v>
      </c>
    </row>
    <row r="57" spans="3:7">
      <c r="C57" t="s">
        <v>988</v>
      </c>
      <c r="D57" t="s">
        <v>648</v>
      </c>
      <c r="E57" t="s">
        <v>649</v>
      </c>
      <c r="F57" t="s">
        <v>650</v>
      </c>
      <c r="G57" t="s">
        <v>36</v>
      </c>
    </row>
    <row r="58" spans="3:7">
      <c r="C58" t="s">
        <v>989</v>
      </c>
      <c r="D58" t="s">
        <v>651</v>
      </c>
      <c r="E58" t="s">
        <v>649</v>
      </c>
      <c r="F58" t="s">
        <v>650</v>
      </c>
      <c r="G58" t="s">
        <v>36</v>
      </c>
    </row>
    <row r="59" spans="3:7">
      <c r="C59" t="s">
        <v>990</v>
      </c>
      <c r="D59" t="s">
        <v>652</v>
      </c>
      <c r="E59" t="s">
        <v>649</v>
      </c>
      <c r="F59" t="s">
        <v>650</v>
      </c>
      <c r="G59" t="s">
        <v>36</v>
      </c>
    </row>
    <row r="60" spans="3:7">
      <c r="C60" t="s">
        <v>991</v>
      </c>
      <c r="D60" t="s">
        <v>653</v>
      </c>
      <c r="E60" t="s">
        <v>654</v>
      </c>
      <c r="F60" t="s">
        <v>655</v>
      </c>
      <c r="G60" t="s">
        <v>36</v>
      </c>
    </row>
    <row r="61" spans="3:7">
      <c r="C61" t="s">
        <v>992</v>
      </c>
      <c r="D61" t="s">
        <v>656</v>
      </c>
      <c r="E61" t="s">
        <v>654</v>
      </c>
      <c r="F61" t="s">
        <v>655</v>
      </c>
      <c r="G61" t="s">
        <v>36</v>
      </c>
    </row>
    <row r="62" spans="3:7">
      <c r="C62" t="s">
        <v>993</v>
      </c>
      <c r="D62" t="s">
        <v>657</v>
      </c>
      <c r="E62" t="s">
        <v>654</v>
      </c>
      <c r="F62" t="s">
        <v>655</v>
      </c>
      <c r="G62" t="s">
        <v>36</v>
      </c>
    </row>
    <row r="63" spans="3:7">
      <c r="C63" t="s">
        <v>994</v>
      </c>
      <c r="D63" t="s">
        <v>658</v>
      </c>
      <c r="E63" t="s">
        <v>654</v>
      </c>
      <c r="F63" t="s">
        <v>655</v>
      </c>
      <c r="G63" t="s">
        <v>36</v>
      </c>
    </row>
    <row r="64" spans="3:7">
      <c r="C64" t="s">
        <v>995</v>
      </c>
      <c r="D64" t="s">
        <v>659</v>
      </c>
      <c r="E64" t="s">
        <v>654</v>
      </c>
      <c r="F64" t="s">
        <v>655</v>
      </c>
      <c r="G64" t="s">
        <v>36</v>
      </c>
    </row>
    <row r="65" spans="3:7">
      <c r="C65" t="s">
        <v>996</v>
      </c>
      <c r="D65" t="s">
        <v>660</v>
      </c>
      <c r="E65" t="s">
        <v>654</v>
      </c>
      <c r="F65" t="s">
        <v>655</v>
      </c>
      <c r="G65" t="s">
        <v>36</v>
      </c>
    </row>
    <row r="66" spans="3:7">
      <c r="C66" t="s">
        <v>997</v>
      </c>
      <c r="D66" t="s">
        <v>661</v>
      </c>
      <c r="E66" t="s">
        <v>654</v>
      </c>
      <c r="F66" t="s">
        <v>655</v>
      </c>
      <c r="G66" t="s">
        <v>36</v>
      </c>
    </row>
    <row r="67" spans="3:7">
      <c r="C67" t="s">
        <v>998</v>
      </c>
      <c r="D67" t="s">
        <v>662</v>
      </c>
      <c r="E67" t="s">
        <v>654</v>
      </c>
      <c r="F67" t="s">
        <v>655</v>
      </c>
      <c r="G67" t="s">
        <v>36</v>
      </c>
    </row>
    <row r="68" spans="3:7">
      <c r="C68" s="40" t="s">
        <v>999</v>
      </c>
      <c r="D68" t="s">
        <v>663</v>
      </c>
      <c r="E68" t="s">
        <v>654</v>
      </c>
      <c r="F68" t="s">
        <v>655</v>
      </c>
      <c r="G68" t="s">
        <v>36</v>
      </c>
    </row>
    <row r="69" spans="3:7">
      <c r="C69" t="s">
        <v>1000</v>
      </c>
      <c r="D69" t="s">
        <v>664</v>
      </c>
      <c r="E69" t="s">
        <v>665</v>
      </c>
      <c r="F69" t="s">
        <v>666</v>
      </c>
      <c r="G69" t="s">
        <v>36</v>
      </c>
    </row>
    <row r="70" spans="3:7">
      <c r="C70" t="s">
        <v>1001</v>
      </c>
      <c r="D70" t="s">
        <v>667</v>
      </c>
      <c r="E70" t="s">
        <v>665</v>
      </c>
      <c r="F70" t="s">
        <v>666</v>
      </c>
      <c r="G70" t="s">
        <v>36</v>
      </c>
    </row>
    <row r="71" spans="3:7">
      <c r="C71" t="s">
        <v>1002</v>
      </c>
      <c r="D71" t="s">
        <v>668</v>
      </c>
      <c r="E71" t="s">
        <v>665</v>
      </c>
      <c r="F71" t="s">
        <v>666</v>
      </c>
      <c r="G71" t="s">
        <v>36</v>
      </c>
    </row>
    <row r="72" spans="3:7">
      <c r="C72" t="s">
        <v>1003</v>
      </c>
      <c r="D72" t="s">
        <v>669</v>
      </c>
      <c r="E72" t="s">
        <v>670</v>
      </c>
      <c r="F72" t="s">
        <v>666</v>
      </c>
      <c r="G72" t="s">
        <v>36</v>
      </c>
    </row>
    <row r="73" spans="3:7">
      <c r="C73" t="s">
        <v>1004</v>
      </c>
      <c r="D73" t="s">
        <v>671</v>
      </c>
      <c r="E73" t="s">
        <v>670</v>
      </c>
      <c r="F73" t="s">
        <v>666</v>
      </c>
      <c r="G73" t="s">
        <v>36</v>
      </c>
    </row>
    <row r="74" spans="3:7">
      <c r="C74" t="s">
        <v>1005</v>
      </c>
      <c r="D74" t="s">
        <v>672</v>
      </c>
      <c r="E74" t="s">
        <v>670</v>
      </c>
      <c r="F74" t="s">
        <v>666</v>
      </c>
      <c r="G74" t="s">
        <v>36</v>
      </c>
    </row>
    <row r="75" spans="3:7">
      <c r="C75" t="s">
        <v>1006</v>
      </c>
      <c r="D75" t="s">
        <v>673</v>
      </c>
      <c r="E75" t="s">
        <v>670</v>
      </c>
      <c r="F75" t="s">
        <v>666</v>
      </c>
      <c r="G75" t="s">
        <v>36</v>
      </c>
    </row>
    <row r="76" spans="3:7">
      <c r="C76" t="s">
        <v>1007</v>
      </c>
      <c r="D76" t="s">
        <v>674</v>
      </c>
      <c r="E76" t="s">
        <v>670</v>
      </c>
      <c r="F76" t="s">
        <v>666</v>
      </c>
      <c r="G76" t="s">
        <v>36</v>
      </c>
    </row>
    <row r="77" spans="3:7">
      <c r="C77" t="s">
        <v>1008</v>
      </c>
      <c r="D77" t="s">
        <v>675</v>
      </c>
      <c r="E77" t="s">
        <v>670</v>
      </c>
      <c r="F77" t="s">
        <v>666</v>
      </c>
      <c r="G77" t="s">
        <v>36</v>
      </c>
    </row>
    <row r="78" spans="3:7">
      <c r="C78" t="s">
        <v>1009</v>
      </c>
      <c r="D78" t="s">
        <v>676</v>
      </c>
      <c r="E78" t="s">
        <v>677</v>
      </c>
      <c r="F78" t="s">
        <v>678</v>
      </c>
      <c r="G78" t="s">
        <v>36</v>
      </c>
    </row>
    <row r="79" spans="3:7">
      <c r="C79" t="s">
        <v>1010</v>
      </c>
      <c r="D79" t="s">
        <v>679</v>
      </c>
      <c r="E79" t="s">
        <v>677</v>
      </c>
      <c r="F79" t="s">
        <v>678</v>
      </c>
      <c r="G79" t="s">
        <v>36</v>
      </c>
    </row>
    <row r="80" spans="3:7">
      <c r="C80" t="s">
        <v>1011</v>
      </c>
      <c r="D80" t="s">
        <v>680</v>
      </c>
      <c r="E80" t="s">
        <v>677</v>
      </c>
      <c r="F80" t="s">
        <v>678</v>
      </c>
      <c r="G80" t="s">
        <v>36</v>
      </c>
    </row>
    <row r="81" spans="3:7">
      <c r="C81" t="s">
        <v>1012</v>
      </c>
      <c r="D81" t="s">
        <v>681</v>
      </c>
      <c r="E81" t="s">
        <v>682</v>
      </c>
      <c r="F81" t="s">
        <v>683</v>
      </c>
      <c r="G81" t="s">
        <v>36</v>
      </c>
    </row>
    <row r="82" spans="3:7">
      <c r="C82" t="s">
        <v>1013</v>
      </c>
      <c r="D82" t="s">
        <v>684</v>
      </c>
      <c r="E82" t="s">
        <v>682</v>
      </c>
      <c r="F82" t="s">
        <v>683</v>
      </c>
      <c r="G82" t="s">
        <v>36</v>
      </c>
    </row>
    <row r="83" spans="3:7">
      <c r="C83" t="s">
        <v>1014</v>
      </c>
      <c r="D83" t="s">
        <v>685</v>
      </c>
      <c r="E83" t="s">
        <v>682</v>
      </c>
      <c r="F83" t="s">
        <v>683</v>
      </c>
      <c r="G83" t="s">
        <v>36</v>
      </c>
    </row>
    <row r="84" spans="3:7">
      <c r="C84" t="s">
        <v>1015</v>
      </c>
      <c r="D84" t="s">
        <v>686</v>
      </c>
      <c r="E84" t="s">
        <v>687</v>
      </c>
      <c r="F84" t="s">
        <v>688</v>
      </c>
      <c r="G84" t="s">
        <v>36</v>
      </c>
    </row>
    <row r="85" spans="3:7">
      <c r="C85" t="s">
        <v>1016</v>
      </c>
      <c r="D85" t="s">
        <v>689</v>
      </c>
      <c r="E85" t="s">
        <v>687</v>
      </c>
      <c r="F85" t="s">
        <v>688</v>
      </c>
      <c r="G85" t="s">
        <v>36</v>
      </c>
    </row>
    <row r="86" spans="3:7">
      <c r="C86" t="s">
        <v>1017</v>
      </c>
      <c r="D86" t="s">
        <v>690</v>
      </c>
      <c r="E86" t="s">
        <v>687</v>
      </c>
      <c r="F86" t="s">
        <v>688</v>
      </c>
      <c r="G86" t="s">
        <v>36</v>
      </c>
    </row>
    <row r="87" spans="3:7">
      <c r="C87" t="s">
        <v>1018</v>
      </c>
      <c r="D87" t="s">
        <v>691</v>
      </c>
      <c r="E87" t="s">
        <v>692</v>
      </c>
      <c r="F87" t="s">
        <v>688</v>
      </c>
      <c r="G87" t="s">
        <v>36</v>
      </c>
    </row>
    <row r="88" spans="3:7">
      <c r="C88" t="s">
        <v>1019</v>
      </c>
      <c r="D88" t="s">
        <v>80</v>
      </c>
      <c r="E88" t="s">
        <v>692</v>
      </c>
      <c r="F88" t="s">
        <v>688</v>
      </c>
      <c r="G88" t="s">
        <v>36</v>
      </c>
    </row>
    <row r="89" spans="3:7">
      <c r="C89" t="s">
        <v>1020</v>
      </c>
      <c r="D89" t="s">
        <v>693</v>
      </c>
      <c r="E89" t="s">
        <v>692</v>
      </c>
      <c r="F89" t="s">
        <v>688</v>
      </c>
      <c r="G89" t="s">
        <v>36</v>
      </c>
    </row>
    <row r="90" spans="3:7">
      <c r="C90" t="s">
        <v>1021</v>
      </c>
      <c r="D90" t="s">
        <v>694</v>
      </c>
      <c r="E90" t="s">
        <v>695</v>
      </c>
      <c r="F90" t="s">
        <v>696</v>
      </c>
      <c r="G90" t="s">
        <v>36</v>
      </c>
    </row>
    <row r="91" spans="3:7">
      <c r="C91" t="s">
        <v>1022</v>
      </c>
      <c r="D91" t="s">
        <v>697</v>
      </c>
      <c r="E91" t="s">
        <v>698</v>
      </c>
      <c r="F91" t="s">
        <v>699</v>
      </c>
      <c r="G91" t="s">
        <v>36</v>
      </c>
    </row>
    <row r="92" spans="3:7">
      <c r="C92" t="s">
        <v>1023</v>
      </c>
      <c r="D92" t="s">
        <v>700</v>
      </c>
      <c r="E92" t="s">
        <v>698</v>
      </c>
      <c r="F92" t="s">
        <v>699</v>
      </c>
      <c r="G92" t="s">
        <v>36</v>
      </c>
    </row>
    <row r="93" spans="3:7">
      <c r="C93" t="s">
        <v>1024</v>
      </c>
      <c r="D93" t="s">
        <v>701</v>
      </c>
      <c r="E93" t="s">
        <v>698</v>
      </c>
      <c r="F93" t="s">
        <v>699</v>
      </c>
      <c r="G93" t="s">
        <v>36</v>
      </c>
    </row>
    <row r="94" spans="3:7">
      <c r="C94" t="s">
        <v>1025</v>
      </c>
      <c r="D94" t="s">
        <v>93</v>
      </c>
      <c r="E94" t="s">
        <v>702</v>
      </c>
      <c r="F94" t="s">
        <v>703</v>
      </c>
      <c r="G94" t="s">
        <v>36</v>
      </c>
    </row>
    <row r="95" spans="3:7">
      <c r="C95" t="s">
        <v>1026</v>
      </c>
      <c r="D95" t="s">
        <v>704</v>
      </c>
      <c r="E95" t="s">
        <v>702</v>
      </c>
      <c r="F95" t="s">
        <v>703</v>
      </c>
      <c r="G95" t="s">
        <v>36</v>
      </c>
    </row>
    <row r="96" spans="3:7">
      <c r="C96" t="s">
        <v>1027</v>
      </c>
      <c r="D96" t="s">
        <v>705</v>
      </c>
      <c r="E96" t="s">
        <v>702</v>
      </c>
      <c r="F96" t="s">
        <v>703</v>
      </c>
      <c r="G96" t="s">
        <v>36</v>
      </c>
    </row>
    <row r="97" spans="3:7">
      <c r="C97" t="s">
        <v>1028</v>
      </c>
      <c r="D97" t="s">
        <v>706</v>
      </c>
      <c r="E97" t="s">
        <v>707</v>
      </c>
      <c r="F97" t="s">
        <v>708</v>
      </c>
      <c r="G97" t="s">
        <v>36</v>
      </c>
    </row>
    <row r="98" spans="3:7">
      <c r="C98" t="s">
        <v>1029</v>
      </c>
      <c r="D98" t="s">
        <v>709</v>
      </c>
      <c r="E98" t="s">
        <v>707</v>
      </c>
      <c r="F98" t="s">
        <v>708</v>
      </c>
      <c r="G98" t="s">
        <v>36</v>
      </c>
    </row>
    <row r="99" spans="3:7">
      <c r="C99" t="s">
        <v>1030</v>
      </c>
      <c r="D99" t="s">
        <v>710</v>
      </c>
      <c r="E99" t="s">
        <v>707</v>
      </c>
      <c r="F99" t="s">
        <v>708</v>
      </c>
      <c r="G99" t="s">
        <v>36</v>
      </c>
    </row>
    <row r="100" spans="3:7">
      <c r="C100" t="s">
        <v>1031</v>
      </c>
      <c r="D100" t="s">
        <v>711</v>
      </c>
      <c r="E100" t="s">
        <v>707</v>
      </c>
      <c r="F100" t="s">
        <v>708</v>
      </c>
      <c r="G100" t="s">
        <v>36</v>
      </c>
    </row>
    <row r="101" spans="3:7">
      <c r="C101" t="s">
        <v>1032</v>
      </c>
      <c r="D101" t="s">
        <v>712</v>
      </c>
      <c r="E101" t="s">
        <v>707</v>
      </c>
      <c r="F101" t="s">
        <v>708</v>
      </c>
      <c r="G101" t="s">
        <v>36</v>
      </c>
    </row>
    <row r="102" spans="3:7">
      <c r="C102" t="s">
        <v>1033</v>
      </c>
      <c r="D102" t="s">
        <v>713</v>
      </c>
      <c r="E102" t="s">
        <v>707</v>
      </c>
      <c r="F102" t="s">
        <v>708</v>
      </c>
      <c r="G102" t="s">
        <v>36</v>
      </c>
    </row>
    <row r="103" spans="3:7">
      <c r="C103" t="s">
        <v>1034</v>
      </c>
      <c r="D103" t="s">
        <v>714</v>
      </c>
      <c r="E103" t="s">
        <v>715</v>
      </c>
      <c r="F103" t="s">
        <v>716</v>
      </c>
      <c r="G103" t="s">
        <v>36</v>
      </c>
    </row>
    <row r="104" spans="3:7">
      <c r="C104" t="s">
        <v>1035</v>
      </c>
      <c r="D104" t="s">
        <v>717</v>
      </c>
      <c r="E104" t="s">
        <v>715</v>
      </c>
      <c r="F104" t="s">
        <v>716</v>
      </c>
      <c r="G104" t="s">
        <v>36</v>
      </c>
    </row>
    <row r="105" spans="3:7">
      <c r="C105" t="s">
        <v>1036</v>
      </c>
      <c r="D105" t="s">
        <v>718</v>
      </c>
      <c r="E105" t="s">
        <v>715</v>
      </c>
      <c r="F105" t="s">
        <v>716</v>
      </c>
      <c r="G105" t="s">
        <v>36</v>
      </c>
    </row>
    <row r="106" spans="3:7">
      <c r="C106" t="s">
        <v>1037</v>
      </c>
      <c r="D106" t="s">
        <v>719</v>
      </c>
      <c r="E106" t="s">
        <v>720</v>
      </c>
      <c r="F106" t="s">
        <v>721</v>
      </c>
      <c r="G106" t="s">
        <v>36</v>
      </c>
    </row>
    <row r="107" spans="3:7">
      <c r="C107" t="s">
        <v>1038</v>
      </c>
      <c r="D107" t="s">
        <v>722</v>
      </c>
      <c r="E107" t="s">
        <v>720</v>
      </c>
      <c r="F107" t="s">
        <v>721</v>
      </c>
      <c r="G107" t="s">
        <v>36</v>
      </c>
    </row>
    <row r="108" spans="3:7">
      <c r="C108" t="s">
        <v>1039</v>
      </c>
      <c r="D108" t="s">
        <v>723</v>
      </c>
      <c r="E108" t="s">
        <v>720</v>
      </c>
      <c r="F108" t="s">
        <v>721</v>
      </c>
      <c r="G108" t="s">
        <v>36</v>
      </c>
    </row>
    <row r="109" spans="3:7">
      <c r="C109" t="s">
        <v>1040</v>
      </c>
      <c r="D109" t="s">
        <v>724</v>
      </c>
      <c r="E109" t="s">
        <v>720</v>
      </c>
      <c r="F109" t="s">
        <v>721</v>
      </c>
      <c r="G109" t="s">
        <v>36</v>
      </c>
    </row>
    <row r="110" spans="3:7">
      <c r="C110" t="s">
        <v>1041</v>
      </c>
      <c r="D110" t="s">
        <v>725</v>
      </c>
      <c r="E110" t="s">
        <v>720</v>
      </c>
      <c r="F110" t="s">
        <v>721</v>
      </c>
      <c r="G110" t="s">
        <v>36</v>
      </c>
    </row>
    <row r="111" spans="3:7">
      <c r="C111" t="s">
        <v>1042</v>
      </c>
      <c r="D111" t="s">
        <v>726</v>
      </c>
      <c r="E111" t="s">
        <v>720</v>
      </c>
      <c r="F111" t="s">
        <v>721</v>
      </c>
      <c r="G111" t="s">
        <v>36</v>
      </c>
    </row>
    <row r="112" spans="3:7">
      <c r="C112" s="40" t="s">
        <v>1043</v>
      </c>
      <c r="D112" t="s">
        <v>727</v>
      </c>
      <c r="E112" t="s">
        <v>728</v>
      </c>
      <c r="F112" t="s">
        <v>729</v>
      </c>
      <c r="G112" t="s">
        <v>36</v>
      </c>
    </row>
    <row r="113" spans="3:7">
      <c r="C113" s="40" t="s">
        <v>1044</v>
      </c>
      <c r="D113" t="s">
        <v>730</v>
      </c>
      <c r="E113" t="s">
        <v>728</v>
      </c>
      <c r="F113" t="s">
        <v>729</v>
      </c>
      <c r="G113" t="s">
        <v>36</v>
      </c>
    </row>
    <row r="114" spans="3:7">
      <c r="C114" s="40" t="s">
        <v>1045</v>
      </c>
      <c r="D114" t="s">
        <v>731</v>
      </c>
      <c r="E114" t="s">
        <v>728</v>
      </c>
      <c r="F114" t="s">
        <v>729</v>
      </c>
      <c r="G114" t="s">
        <v>36</v>
      </c>
    </row>
    <row r="115" spans="3:7">
      <c r="C115" t="s">
        <v>1046</v>
      </c>
      <c r="D115" t="s">
        <v>732</v>
      </c>
      <c r="E115" t="s">
        <v>733</v>
      </c>
      <c r="F115" t="s">
        <v>734</v>
      </c>
      <c r="G115" t="s">
        <v>36</v>
      </c>
    </row>
    <row r="116" spans="3:7">
      <c r="C116" t="s">
        <v>1047</v>
      </c>
      <c r="D116" t="s">
        <v>735</v>
      </c>
      <c r="E116" t="s">
        <v>733</v>
      </c>
      <c r="F116" t="s">
        <v>734</v>
      </c>
      <c r="G116" t="s">
        <v>36</v>
      </c>
    </row>
    <row r="117" spans="3:7">
      <c r="C117" t="s">
        <v>1048</v>
      </c>
      <c r="D117" t="s">
        <v>736</v>
      </c>
      <c r="E117" t="s">
        <v>733</v>
      </c>
      <c r="F117" t="s">
        <v>734</v>
      </c>
      <c r="G117" t="s">
        <v>36</v>
      </c>
    </row>
    <row r="118" spans="3:7">
      <c r="C118" t="s">
        <v>1049</v>
      </c>
      <c r="D118" t="s">
        <v>737</v>
      </c>
      <c r="E118" t="s">
        <v>733</v>
      </c>
      <c r="F118" t="s">
        <v>734</v>
      </c>
      <c r="G118" t="s">
        <v>36</v>
      </c>
    </row>
    <row r="119" spans="3:7">
      <c r="C119" t="s">
        <v>1050</v>
      </c>
      <c r="D119" t="s">
        <v>738</v>
      </c>
      <c r="E119" t="s">
        <v>733</v>
      </c>
      <c r="F119" t="s">
        <v>734</v>
      </c>
      <c r="G119" t="s">
        <v>36</v>
      </c>
    </row>
    <row r="120" spans="3:7">
      <c r="C120" t="s">
        <v>1051</v>
      </c>
      <c r="D120" t="s">
        <v>739</v>
      </c>
      <c r="E120" t="s">
        <v>733</v>
      </c>
      <c r="F120" t="s">
        <v>734</v>
      </c>
      <c r="G120" t="s">
        <v>36</v>
      </c>
    </row>
    <row r="121" spans="3:7">
      <c r="C121" t="s">
        <v>1052</v>
      </c>
      <c r="D121" t="s">
        <v>740</v>
      </c>
      <c r="E121" t="s">
        <v>741</v>
      </c>
      <c r="F121" t="s">
        <v>734</v>
      </c>
      <c r="G121" t="s">
        <v>36</v>
      </c>
    </row>
    <row r="122" spans="3:7">
      <c r="C122" t="s">
        <v>1053</v>
      </c>
      <c r="D122" t="s">
        <v>742</v>
      </c>
      <c r="E122" t="s">
        <v>741</v>
      </c>
      <c r="F122" t="s">
        <v>734</v>
      </c>
      <c r="G122" t="s">
        <v>36</v>
      </c>
    </row>
    <row r="123" spans="3:7">
      <c r="C123" t="s">
        <v>1054</v>
      </c>
      <c r="D123" t="s">
        <v>743</v>
      </c>
      <c r="E123" t="s">
        <v>741</v>
      </c>
      <c r="F123" t="s">
        <v>734</v>
      </c>
      <c r="G123" t="s">
        <v>36</v>
      </c>
    </row>
    <row r="124" spans="3:7">
      <c r="C124" t="s">
        <v>1055</v>
      </c>
      <c r="D124" t="s">
        <v>744</v>
      </c>
      <c r="E124" t="s">
        <v>745</v>
      </c>
      <c r="F124" t="s">
        <v>746</v>
      </c>
      <c r="G124" t="s">
        <v>36</v>
      </c>
    </row>
    <row r="125" spans="3:7">
      <c r="C125" t="s">
        <v>1056</v>
      </c>
      <c r="D125" t="s">
        <v>747</v>
      </c>
      <c r="E125" t="s">
        <v>745</v>
      </c>
      <c r="F125" t="s">
        <v>746</v>
      </c>
      <c r="G125" t="s">
        <v>36</v>
      </c>
    </row>
    <row r="126" spans="3:7">
      <c r="C126" t="s">
        <v>1057</v>
      </c>
      <c r="D126" t="s">
        <v>748</v>
      </c>
      <c r="E126" t="s">
        <v>745</v>
      </c>
      <c r="F126" t="s">
        <v>746</v>
      </c>
      <c r="G126" t="s">
        <v>36</v>
      </c>
    </row>
    <row r="127" spans="3:7">
      <c r="C127" t="s">
        <v>1058</v>
      </c>
      <c r="D127" t="s">
        <v>749</v>
      </c>
      <c r="E127" t="s">
        <v>745</v>
      </c>
      <c r="F127" t="s">
        <v>746</v>
      </c>
      <c r="G127" t="s">
        <v>36</v>
      </c>
    </row>
    <row r="128" spans="3:7">
      <c r="C128" t="s">
        <v>1059</v>
      </c>
      <c r="D128" t="s">
        <v>750</v>
      </c>
      <c r="E128" t="s">
        <v>745</v>
      </c>
      <c r="F128" t="s">
        <v>746</v>
      </c>
      <c r="G128" t="s">
        <v>36</v>
      </c>
    </row>
    <row r="129" spans="3:7">
      <c r="C129" t="s">
        <v>1060</v>
      </c>
      <c r="D129" t="s">
        <v>751</v>
      </c>
      <c r="E129" t="s">
        <v>745</v>
      </c>
      <c r="F129" t="s">
        <v>746</v>
      </c>
      <c r="G129" t="s">
        <v>36</v>
      </c>
    </row>
    <row r="130" spans="3:7">
      <c r="C130" t="s">
        <v>1061</v>
      </c>
      <c r="D130" t="s">
        <v>752</v>
      </c>
      <c r="E130" t="s">
        <v>753</v>
      </c>
      <c r="F130" t="s">
        <v>754</v>
      </c>
      <c r="G130" t="s">
        <v>36</v>
      </c>
    </row>
    <row r="131" spans="3:7">
      <c r="C131" t="s">
        <v>1062</v>
      </c>
      <c r="D131" t="s">
        <v>755</v>
      </c>
      <c r="E131" t="s">
        <v>753</v>
      </c>
      <c r="F131" t="s">
        <v>754</v>
      </c>
      <c r="G131" t="s">
        <v>36</v>
      </c>
    </row>
    <row r="132" spans="3:7">
      <c r="C132" t="s">
        <v>1063</v>
      </c>
      <c r="D132" t="s">
        <v>756</v>
      </c>
      <c r="E132" t="s">
        <v>753</v>
      </c>
      <c r="F132" t="s">
        <v>754</v>
      </c>
      <c r="G132" t="s">
        <v>36</v>
      </c>
    </row>
    <row r="133" spans="3:7">
      <c r="C133" s="40" t="s">
        <v>1064</v>
      </c>
      <c r="D133" t="s">
        <v>757</v>
      </c>
      <c r="E133" t="s">
        <v>758</v>
      </c>
      <c r="F133" t="s">
        <v>759</v>
      </c>
      <c r="G133" t="s">
        <v>36</v>
      </c>
    </row>
    <row r="134" spans="3:7">
      <c r="C134" s="40" t="s">
        <v>1065</v>
      </c>
      <c r="D134" t="s">
        <v>760</v>
      </c>
      <c r="E134" t="s">
        <v>758</v>
      </c>
      <c r="F134" t="s">
        <v>759</v>
      </c>
      <c r="G134" t="s">
        <v>36</v>
      </c>
    </row>
    <row r="135" spans="3:7">
      <c r="C135" s="40" t="s">
        <v>1066</v>
      </c>
      <c r="D135" t="s">
        <v>761</v>
      </c>
      <c r="E135" t="s">
        <v>758</v>
      </c>
      <c r="F135" t="s">
        <v>759</v>
      </c>
      <c r="G135" t="s">
        <v>36</v>
      </c>
    </row>
    <row r="136" spans="3:7">
      <c r="C136" t="s">
        <v>1067</v>
      </c>
      <c r="D136" t="s">
        <v>762</v>
      </c>
      <c r="E136" t="s">
        <v>763</v>
      </c>
      <c r="F136" t="s">
        <v>764</v>
      </c>
      <c r="G136" t="s">
        <v>36</v>
      </c>
    </row>
    <row r="137" spans="3:7">
      <c r="C137" t="s">
        <v>1068</v>
      </c>
      <c r="D137" t="s">
        <v>765</v>
      </c>
      <c r="E137" t="s">
        <v>763</v>
      </c>
      <c r="F137" t="s">
        <v>764</v>
      </c>
      <c r="G137" t="s">
        <v>36</v>
      </c>
    </row>
    <row r="138" spans="3:7">
      <c r="C138" t="s">
        <v>1069</v>
      </c>
      <c r="D138" t="s">
        <v>766</v>
      </c>
      <c r="E138" t="s">
        <v>763</v>
      </c>
      <c r="F138" t="s">
        <v>764</v>
      </c>
      <c r="G138" t="s">
        <v>36</v>
      </c>
    </row>
    <row r="139" spans="3:7">
      <c r="C139" t="s">
        <v>1070</v>
      </c>
      <c r="D139" t="s">
        <v>767</v>
      </c>
      <c r="E139" t="s">
        <v>763</v>
      </c>
      <c r="F139" t="s">
        <v>764</v>
      </c>
      <c r="G139" t="s">
        <v>36</v>
      </c>
    </row>
    <row r="140" spans="3:7">
      <c r="C140" t="s">
        <v>1071</v>
      </c>
      <c r="D140" t="s">
        <v>768</v>
      </c>
      <c r="E140" t="s">
        <v>763</v>
      </c>
      <c r="F140" t="s">
        <v>764</v>
      </c>
      <c r="G140" t="s">
        <v>36</v>
      </c>
    </row>
    <row r="141" spans="3:7">
      <c r="C141" t="s">
        <v>1072</v>
      </c>
      <c r="D141" t="s">
        <v>769</v>
      </c>
      <c r="E141" t="s">
        <v>763</v>
      </c>
      <c r="F141" t="s">
        <v>764</v>
      </c>
      <c r="G141" t="s">
        <v>36</v>
      </c>
    </row>
    <row r="142" spans="3:7">
      <c r="C142" t="s">
        <v>1073</v>
      </c>
      <c r="D142" t="s">
        <v>770</v>
      </c>
      <c r="E142" t="s">
        <v>771</v>
      </c>
      <c r="F142" t="s">
        <v>772</v>
      </c>
      <c r="G142" t="s">
        <v>36</v>
      </c>
    </row>
    <row r="143" spans="3:7">
      <c r="C143" t="s">
        <v>1074</v>
      </c>
      <c r="D143" t="s">
        <v>773</v>
      </c>
      <c r="E143" t="s">
        <v>771</v>
      </c>
      <c r="F143" t="s">
        <v>772</v>
      </c>
      <c r="G143" t="s">
        <v>36</v>
      </c>
    </row>
    <row r="144" spans="3:7">
      <c r="C144" t="s">
        <v>1075</v>
      </c>
      <c r="D144" t="s">
        <v>774</v>
      </c>
      <c r="E144" t="s">
        <v>771</v>
      </c>
      <c r="F144" t="s">
        <v>772</v>
      </c>
      <c r="G144" t="s">
        <v>36</v>
      </c>
    </row>
    <row r="145" spans="3:7">
      <c r="C145" t="s">
        <v>1076</v>
      </c>
      <c r="D145" t="s">
        <v>775</v>
      </c>
      <c r="E145" t="s">
        <v>771</v>
      </c>
      <c r="F145" t="s">
        <v>772</v>
      </c>
      <c r="G145" t="s">
        <v>36</v>
      </c>
    </row>
    <row r="146" spans="3:7">
      <c r="C146" t="s">
        <v>1077</v>
      </c>
      <c r="D146" t="s">
        <v>776</v>
      </c>
      <c r="E146" t="s">
        <v>771</v>
      </c>
      <c r="F146" t="s">
        <v>772</v>
      </c>
      <c r="G146" t="s">
        <v>36</v>
      </c>
    </row>
    <row r="147" spans="3:7">
      <c r="C147" t="s">
        <v>1078</v>
      </c>
      <c r="D147" t="s">
        <v>777</v>
      </c>
      <c r="E147" t="s">
        <v>778</v>
      </c>
      <c r="F147" t="s">
        <v>779</v>
      </c>
      <c r="G147" t="s">
        <v>36</v>
      </c>
    </row>
    <row r="148" spans="3:7">
      <c r="C148" t="s">
        <v>1079</v>
      </c>
      <c r="D148" t="s">
        <v>780</v>
      </c>
      <c r="E148" t="s">
        <v>778</v>
      </c>
      <c r="F148" t="s">
        <v>779</v>
      </c>
      <c r="G148" t="s">
        <v>36</v>
      </c>
    </row>
    <row r="149" spans="3:7">
      <c r="C149" t="s">
        <v>1080</v>
      </c>
      <c r="D149" t="s">
        <v>781</v>
      </c>
      <c r="E149" t="s">
        <v>778</v>
      </c>
      <c r="F149" t="s">
        <v>779</v>
      </c>
      <c r="G149" t="s">
        <v>36</v>
      </c>
    </row>
    <row r="150" spans="3:7">
      <c r="C150" t="s">
        <v>1081</v>
      </c>
      <c r="D150" t="s">
        <v>867</v>
      </c>
      <c r="E150" t="s">
        <v>868</v>
      </c>
      <c r="F150" t="s">
        <v>779</v>
      </c>
      <c r="G150" t="s">
        <v>36</v>
      </c>
    </row>
    <row r="151" spans="3:7">
      <c r="C151" t="s">
        <v>1082</v>
      </c>
      <c r="D151" t="s">
        <v>870</v>
      </c>
      <c r="E151" t="s">
        <v>868</v>
      </c>
      <c r="F151" t="s">
        <v>779</v>
      </c>
      <c r="G151" t="s">
        <v>36</v>
      </c>
    </row>
    <row r="152" spans="3:7">
      <c r="C152" t="s">
        <v>1083</v>
      </c>
      <c r="D152" t="s">
        <v>871</v>
      </c>
      <c r="E152" t="s">
        <v>868</v>
      </c>
      <c r="F152" t="s">
        <v>779</v>
      </c>
      <c r="G152" t="s">
        <v>36</v>
      </c>
    </row>
    <row r="153" spans="3:7">
      <c r="C153" t="s">
        <v>1084</v>
      </c>
      <c r="D153" t="s">
        <v>872</v>
      </c>
      <c r="E153" t="s">
        <v>873</v>
      </c>
      <c r="F153" t="s">
        <v>779</v>
      </c>
      <c r="G153" t="s">
        <v>36</v>
      </c>
    </row>
    <row r="154" spans="3:7">
      <c r="C154" t="s">
        <v>1085</v>
      </c>
      <c r="D154" t="s">
        <v>874</v>
      </c>
      <c r="E154" t="s">
        <v>873</v>
      </c>
      <c r="F154" t="s">
        <v>779</v>
      </c>
      <c r="G154" t="s">
        <v>36</v>
      </c>
    </row>
    <row r="155" spans="3:7">
      <c r="C155" t="s">
        <v>1086</v>
      </c>
      <c r="D155" t="s">
        <v>875</v>
      </c>
      <c r="E155" t="s">
        <v>873</v>
      </c>
      <c r="F155" t="s">
        <v>779</v>
      </c>
      <c r="G155" t="s">
        <v>36</v>
      </c>
    </row>
    <row r="156" spans="3:7">
      <c r="C156" t="s">
        <v>1087</v>
      </c>
      <c r="D156" t="s">
        <v>876</v>
      </c>
      <c r="E156" t="s">
        <v>877</v>
      </c>
      <c r="F156" t="s">
        <v>779</v>
      </c>
      <c r="G156" t="s">
        <v>36</v>
      </c>
    </row>
    <row r="157" spans="3:7">
      <c r="C157" t="s">
        <v>1088</v>
      </c>
      <c r="D157" t="s">
        <v>782</v>
      </c>
      <c r="E157" t="s">
        <v>783</v>
      </c>
      <c r="F157" t="s">
        <v>784</v>
      </c>
      <c r="G157" t="s">
        <v>36</v>
      </c>
    </row>
    <row r="158" spans="3:7">
      <c r="C158" t="s">
        <v>1089</v>
      </c>
      <c r="D158" t="s">
        <v>785</v>
      </c>
      <c r="E158" t="s">
        <v>783</v>
      </c>
      <c r="F158" t="s">
        <v>784</v>
      </c>
      <c r="G158" t="s">
        <v>36</v>
      </c>
    </row>
    <row r="159" spans="3:7">
      <c r="C159" t="s">
        <v>1090</v>
      </c>
      <c r="D159" t="s">
        <v>786</v>
      </c>
      <c r="E159" t="s">
        <v>783</v>
      </c>
      <c r="F159" t="s">
        <v>784</v>
      </c>
      <c r="G159" t="s">
        <v>36</v>
      </c>
    </row>
    <row r="160" spans="3:7">
      <c r="C160" t="s">
        <v>1091</v>
      </c>
      <c r="D160" t="s">
        <v>878</v>
      </c>
      <c r="E160" t="s">
        <v>879</v>
      </c>
      <c r="F160" t="s">
        <v>784</v>
      </c>
      <c r="G160" t="s">
        <v>36</v>
      </c>
    </row>
    <row r="161" spans="3:7">
      <c r="C161" t="s">
        <v>1092</v>
      </c>
      <c r="D161" t="s">
        <v>880</v>
      </c>
      <c r="E161" t="s">
        <v>879</v>
      </c>
      <c r="F161" t="s">
        <v>784</v>
      </c>
      <c r="G161" t="s">
        <v>36</v>
      </c>
    </row>
    <row r="162" spans="3:7">
      <c r="C162" t="s">
        <v>1093</v>
      </c>
      <c r="D162" t="s">
        <v>881</v>
      </c>
      <c r="E162" t="s">
        <v>879</v>
      </c>
      <c r="F162" t="s">
        <v>784</v>
      </c>
      <c r="G162" t="s">
        <v>36</v>
      </c>
    </row>
    <row r="163" spans="3:7">
      <c r="C163" t="s">
        <v>1094</v>
      </c>
      <c r="D163" t="s">
        <v>882</v>
      </c>
      <c r="E163" t="s">
        <v>879</v>
      </c>
      <c r="F163" t="s">
        <v>784</v>
      </c>
      <c r="G163" t="s">
        <v>36</v>
      </c>
    </row>
    <row r="164" spans="3:7">
      <c r="C164" t="s">
        <v>1095</v>
      </c>
      <c r="D164" t="s">
        <v>883</v>
      </c>
      <c r="E164" t="s">
        <v>879</v>
      </c>
      <c r="F164" t="s">
        <v>784</v>
      </c>
      <c r="G164" t="s">
        <v>36</v>
      </c>
    </row>
    <row r="165" spans="3:7">
      <c r="C165" t="s">
        <v>1096</v>
      </c>
      <c r="D165" t="s">
        <v>884</v>
      </c>
      <c r="E165" t="s">
        <v>879</v>
      </c>
      <c r="F165" t="s">
        <v>784</v>
      </c>
      <c r="G165" t="s">
        <v>36</v>
      </c>
    </row>
    <row r="166" spans="3:7">
      <c r="C166" t="s">
        <v>1097</v>
      </c>
      <c r="D166" t="s">
        <v>885</v>
      </c>
      <c r="E166" t="s">
        <v>886</v>
      </c>
      <c r="F166" t="s">
        <v>784</v>
      </c>
      <c r="G166" t="s">
        <v>36</v>
      </c>
    </row>
    <row r="167" spans="3:7">
      <c r="C167" t="s">
        <v>1098</v>
      </c>
      <c r="D167" t="s">
        <v>887</v>
      </c>
      <c r="E167" t="s">
        <v>886</v>
      </c>
      <c r="F167" t="s">
        <v>784</v>
      </c>
      <c r="G167" t="s">
        <v>36</v>
      </c>
    </row>
    <row r="168" spans="3:7">
      <c r="C168" t="s">
        <v>1099</v>
      </c>
      <c r="D168" t="s">
        <v>888</v>
      </c>
      <c r="E168" t="s">
        <v>886</v>
      </c>
      <c r="F168" t="s">
        <v>784</v>
      </c>
      <c r="G168" t="s">
        <v>36</v>
      </c>
    </row>
    <row r="169" spans="3:7">
      <c r="C169" t="s">
        <v>1100</v>
      </c>
      <c r="D169" t="s">
        <v>889</v>
      </c>
      <c r="E169" t="s">
        <v>890</v>
      </c>
      <c r="F169" t="s">
        <v>784</v>
      </c>
      <c r="G169" t="s">
        <v>36</v>
      </c>
    </row>
    <row r="170" spans="3:7">
      <c r="C170" t="s">
        <v>1101</v>
      </c>
      <c r="D170" t="s">
        <v>891</v>
      </c>
      <c r="E170" t="s">
        <v>890</v>
      </c>
      <c r="F170" t="s">
        <v>784</v>
      </c>
      <c r="G170" t="s">
        <v>36</v>
      </c>
    </row>
    <row r="171" spans="3:7">
      <c r="C171" t="s">
        <v>1102</v>
      </c>
      <c r="D171" t="s">
        <v>892</v>
      </c>
      <c r="E171" t="s">
        <v>890</v>
      </c>
      <c r="F171" t="s">
        <v>784</v>
      </c>
      <c r="G171" t="s">
        <v>36</v>
      </c>
    </row>
    <row r="172" spans="3:7">
      <c r="C172" t="s">
        <v>1103</v>
      </c>
      <c r="D172" t="s">
        <v>893</v>
      </c>
      <c r="E172" t="s">
        <v>894</v>
      </c>
      <c r="F172" t="s">
        <v>895</v>
      </c>
      <c r="G172" t="s">
        <v>36</v>
      </c>
    </row>
    <row r="173" spans="3:7">
      <c r="C173" t="s">
        <v>1104</v>
      </c>
      <c r="D173" t="s">
        <v>896</v>
      </c>
      <c r="E173" t="s">
        <v>894</v>
      </c>
      <c r="F173" t="s">
        <v>895</v>
      </c>
      <c r="G173" t="s">
        <v>36</v>
      </c>
    </row>
    <row r="174" spans="3:7">
      <c r="C174" t="s">
        <v>1105</v>
      </c>
      <c r="D174" t="s">
        <v>897</v>
      </c>
      <c r="E174" t="s">
        <v>894</v>
      </c>
      <c r="F174" t="s">
        <v>895</v>
      </c>
      <c r="G174" t="s">
        <v>36</v>
      </c>
    </row>
    <row r="175" spans="3:7">
      <c r="C175" t="s">
        <v>1106</v>
      </c>
      <c r="D175" t="s">
        <v>898</v>
      </c>
      <c r="E175" t="s">
        <v>899</v>
      </c>
      <c r="F175" t="s">
        <v>895</v>
      </c>
      <c r="G175" t="s">
        <v>36</v>
      </c>
    </row>
    <row r="176" spans="3:7">
      <c r="C176" t="s">
        <v>1107</v>
      </c>
      <c r="D176" t="s">
        <v>900</v>
      </c>
      <c r="E176" t="s">
        <v>899</v>
      </c>
      <c r="F176" t="s">
        <v>895</v>
      </c>
      <c r="G176" t="s">
        <v>36</v>
      </c>
    </row>
    <row r="177" spans="3:7">
      <c r="C177" t="s">
        <v>1108</v>
      </c>
      <c r="D177" t="s">
        <v>901</v>
      </c>
      <c r="E177" t="s">
        <v>899</v>
      </c>
      <c r="F177" t="s">
        <v>895</v>
      </c>
      <c r="G177" t="s">
        <v>36</v>
      </c>
    </row>
    <row r="178" spans="3:7">
      <c r="C178" t="s">
        <v>1109</v>
      </c>
      <c r="D178" t="s">
        <v>902</v>
      </c>
      <c r="E178" t="s">
        <v>903</v>
      </c>
      <c r="F178" t="s">
        <v>904</v>
      </c>
      <c r="G178" t="s">
        <v>36</v>
      </c>
    </row>
    <row r="179" spans="3:7">
      <c r="C179" t="s">
        <v>1110</v>
      </c>
      <c r="D179" t="s">
        <v>905</v>
      </c>
      <c r="E179" t="s">
        <v>903</v>
      </c>
      <c r="F179" t="s">
        <v>904</v>
      </c>
      <c r="G179" t="s">
        <v>36</v>
      </c>
    </row>
    <row r="180" spans="3:7">
      <c r="C180" t="s">
        <v>1111</v>
      </c>
      <c r="D180" t="s">
        <v>906</v>
      </c>
      <c r="E180" t="s">
        <v>903</v>
      </c>
      <c r="F180" t="s">
        <v>904</v>
      </c>
      <c r="G180" t="s">
        <v>36</v>
      </c>
    </row>
    <row r="181" spans="3:7">
      <c r="C181" t="s">
        <v>1112</v>
      </c>
      <c r="D181" t="s">
        <v>907</v>
      </c>
      <c r="E181" t="s">
        <v>908</v>
      </c>
      <c r="F181" t="s">
        <v>909</v>
      </c>
      <c r="G181" t="s">
        <v>36</v>
      </c>
    </row>
    <row r="182" spans="3:7">
      <c r="C182" t="s">
        <v>1113</v>
      </c>
      <c r="D182" t="s">
        <v>910</v>
      </c>
      <c r="E182" t="s">
        <v>908</v>
      </c>
      <c r="F182" t="s">
        <v>909</v>
      </c>
      <c r="G182" t="s">
        <v>36</v>
      </c>
    </row>
    <row r="183" spans="3:7">
      <c r="C183" t="s">
        <v>1114</v>
      </c>
      <c r="D183" t="s">
        <v>911</v>
      </c>
      <c r="E183" t="s">
        <v>908</v>
      </c>
      <c r="F183" t="s">
        <v>909</v>
      </c>
      <c r="G183" t="s">
        <v>36</v>
      </c>
    </row>
    <row r="184" spans="3:7">
      <c r="C184" t="s">
        <v>1115</v>
      </c>
      <c r="D184" t="s">
        <v>912</v>
      </c>
      <c r="E184" t="s">
        <v>913</v>
      </c>
      <c r="F184" t="s">
        <v>789</v>
      </c>
      <c r="G184" t="s">
        <v>36</v>
      </c>
    </row>
    <row r="185" spans="3:7">
      <c r="C185" t="s">
        <v>1116</v>
      </c>
      <c r="D185" t="s">
        <v>914</v>
      </c>
      <c r="E185" t="s">
        <v>913</v>
      </c>
      <c r="F185" t="s">
        <v>789</v>
      </c>
      <c r="G185" t="s">
        <v>36</v>
      </c>
    </row>
    <row r="186" spans="3:7">
      <c r="C186" t="s">
        <v>1117</v>
      </c>
      <c r="D186" t="s">
        <v>915</v>
      </c>
      <c r="E186" t="s">
        <v>913</v>
      </c>
      <c r="F186" t="s">
        <v>789</v>
      </c>
      <c r="G186" t="s">
        <v>36</v>
      </c>
    </row>
    <row r="187" spans="3:7">
      <c r="C187" t="s">
        <v>1118</v>
      </c>
      <c r="D187" t="s">
        <v>916</v>
      </c>
      <c r="E187" t="s">
        <v>917</v>
      </c>
      <c r="F187" t="s">
        <v>789</v>
      </c>
      <c r="G187" t="s">
        <v>36</v>
      </c>
    </row>
    <row r="188" spans="3:7">
      <c r="C188" t="s">
        <v>1119</v>
      </c>
      <c r="D188" t="s">
        <v>918</v>
      </c>
      <c r="E188" t="s">
        <v>917</v>
      </c>
      <c r="F188" t="s">
        <v>789</v>
      </c>
      <c r="G188" t="s">
        <v>36</v>
      </c>
    </row>
    <row r="189" spans="3:7">
      <c r="C189" t="s">
        <v>1120</v>
      </c>
      <c r="D189" t="s">
        <v>919</v>
      </c>
      <c r="E189" t="s">
        <v>917</v>
      </c>
      <c r="F189" t="s">
        <v>789</v>
      </c>
      <c r="G189" t="s">
        <v>36</v>
      </c>
    </row>
    <row r="190" spans="3:7">
      <c r="C190" t="s">
        <v>1121</v>
      </c>
      <c r="D190" t="s">
        <v>787</v>
      </c>
      <c r="E190" t="s">
        <v>788</v>
      </c>
      <c r="F190" t="s">
        <v>789</v>
      </c>
      <c r="G190" t="s">
        <v>36</v>
      </c>
    </row>
    <row r="191" spans="3:7">
      <c r="C191" t="s">
        <v>1122</v>
      </c>
      <c r="D191" t="s">
        <v>790</v>
      </c>
      <c r="E191" t="s">
        <v>788</v>
      </c>
      <c r="F191" t="s">
        <v>789</v>
      </c>
      <c r="G191" t="s">
        <v>36</v>
      </c>
    </row>
    <row r="192" spans="3:7">
      <c r="C192" t="s">
        <v>1123</v>
      </c>
      <c r="D192" t="s">
        <v>791</v>
      </c>
      <c r="E192" t="s">
        <v>788</v>
      </c>
      <c r="F192" t="s">
        <v>789</v>
      </c>
      <c r="G192" t="s">
        <v>36</v>
      </c>
    </row>
    <row r="193" spans="3:7">
      <c r="C193" t="s">
        <v>1124</v>
      </c>
      <c r="D193" t="s">
        <v>792</v>
      </c>
      <c r="E193" t="s">
        <v>788</v>
      </c>
      <c r="F193" t="s">
        <v>789</v>
      </c>
      <c r="G193" t="s">
        <v>36</v>
      </c>
    </row>
    <row r="194" spans="3:7">
      <c r="C194" t="s">
        <v>1125</v>
      </c>
      <c r="D194" t="s">
        <v>920</v>
      </c>
      <c r="E194" t="s">
        <v>921</v>
      </c>
      <c r="F194" t="s">
        <v>922</v>
      </c>
      <c r="G194" t="s">
        <v>36</v>
      </c>
    </row>
    <row r="195" spans="3:7">
      <c r="C195" t="s">
        <v>1126</v>
      </c>
      <c r="D195" t="s">
        <v>923</v>
      </c>
      <c r="E195" t="s">
        <v>921</v>
      </c>
      <c r="F195" t="s">
        <v>922</v>
      </c>
      <c r="G195" t="s">
        <v>36</v>
      </c>
    </row>
    <row r="196" spans="3:7">
      <c r="C196" t="s">
        <v>1127</v>
      </c>
      <c r="D196" t="s">
        <v>924</v>
      </c>
      <c r="E196" t="s">
        <v>921</v>
      </c>
      <c r="F196" t="s">
        <v>922</v>
      </c>
      <c r="G196" t="s">
        <v>36</v>
      </c>
    </row>
    <row r="197" spans="3:7">
      <c r="C197" s="40" t="s">
        <v>1128</v>
      </c>
      <c r="D197" t="s">
        <v>925</v>
      </c>
      <c r="E197" t="s">
        <v>926</v>
      </c>
      <c r="F197" t="s">
        <v>922</v>
      </c>
      <c r="G197" t="s">
        <v>36</v>
      </c>
    </row>
    <row r="198" spans="3:7">
      <c r="C198" s="40" t="s">
        <v>1129</v>
      </c>
      <c r="D198" t="s">
        <v>927</v>
      </c>
      <c r="E198" t="s">
        <v>926</v>
      </c>
      <c r="F198" t="s">
        <v>922</v>
      </c>
      <c r="G198" t="s">
        <v>36</v>
      </c>
    </row>
    <row r="199" spans="3:7">
      <c r="C199" s="40" t="s">
        <v>1130</v>
      </c>
      <c r="D199" t="s">
        <v>928</v>
      </c>
      <c r="E199" t="s">
        <v>926</v>
      </c>
      <c r="F199" t="s">
        <v>922</v>
      </c>
      <c r="G199" t="s">
        <v>36</v>
      </c>
    </row>
    <row r="200" spans="3:7">
      <c r="C200" t="s">
        <v>1131</v>
      </c>
      <c r="D200" t="s">
        <v>929</v>
      </c>
      <c r="E200" t="s">
        <v>930</v>
      </c>
      <c r="F200" t="s">
        <v>922</v>
      </c>
      <c r="G200" t="s">
        <v>36</v>
      </c>
    </row>
    <row r="201" spans="3:7">
      <c r="C201" t="s">
        <v>1132</v>
      </c>
      <c r="D201" t="s">
        <v>931</v>
      </c>
      <c r="E201" t="s">
        <v>930</v>
      </c>
      <c r="F201" t="s">
        <v>922</v>
      </c>
      <c r="G201" t="s">
        <v>36</v>
      </c>
    </row>
    <row r="202" spans="3:7">
      <c r="C202" t="s">
        <v>1133</v>
      </c>
      <c r="D202" t="s">
        <v>932</v>
      </c>
      <c r="E202" t="s">
        <v>930</v>
      </c>
      <c r="F202" t="s">
        <v>922</v>
      </c>
      <c r="G202" t="s">
        <v>36</v>
      </c>
    </row>
    <row r="203" spans="3:7">
      <c r="C203">
        <v>4252214601010</v>
      </c>
      <c r="D203" t="s">
        <v>793</v>
      </c>
      <c r="E203" t="s">
        <v>794</v>
      </c>
      <c r="F203" t="s">
        <v>795</v>
      </c>
      <c r="G203" t="s">
        <v>36</v>
      </c>
    </row>
    <row r="204" spans="3:7">
      <c r="C204">
        <v>4252214601027</v>
      </c>
      <c r="D204" t="s">
        <v>797</v>
      </c>
      <c r="E204" t="s">
        <v>794</v>
      </c>
      <c r="F204" t="s">
        <v>795</v>
      </c>
      <c r="G204" t="s">
        <v>36</v>
      </c>
    </row>
    <row r="205" spans="3:7">
      <c r="C205">
        <v>4252214601109</v>
      </c>
      <c r="D205" t="s">
        <v>798</v>
      </c>
      <c r="E205" t="s">
        <v>794</v>
      </c>
      <c r="F205" t="s">
        <v>795</v>
      </c>
      <c r="G205" t="s">
        <v>36</v>
      </c>
    </row>
    <row r="206" spans="3:7">
      <c r="C206">
        <v>4252214600720</v>
      </c>
      <c r="D206" t="s">
        <v>799</v>
      </c>
      <c r="E206" t="s">
        <v>800</v>
      </c>
      <c r="F206" t="s">
        <v>795</v>
      </c>
      <c r="G206" t="s">
        <v>36</v>
      </c>
    </row>
    <row r="207" spans="3:7">
      <c r="C207">
        <v>4252214600722</v>
      </c>
      <c r="D207" t="s">
        <v>801</v>
      </c>
      <c r="E207" t="s">
        <v>800</v>
      </c>
      <c r="F207" t="s">
        <v>795</v>
      </c>
      <c r="G207" t="s">
        <v>36</v>
      </c>
    </row>
    <row r="208" spans="3:7">
      <c r="C208">
        <v>4252214600723</v>
      </c>
      <c r="D208" t="s">
        <v>802</v>
      </c>
      <c r="E208" t="s">
        <v>800</v>
      </c>
      <c r="F208" t="s">
        <v>795</v>
      </c>
      <c r="G208" t="s">
        <v>36</v>
      </c>
    </row>
    <row r="209" spans="3:7">
      <c r="C209">
        <v>4252214600501</v>
      </c>
      <c r="D209" t="s">
        <v>803</v>
      </c>
      <c r="E209" t="s">
        <v>804</v>
      </c>
      <c r="F209" t="s">
        <v>795</v>
      </c>
      <c r="G209" t="s">
        <v>36</v>
      </c>
    </row>
    <row r="210" spans="3:7">
      <c r="C210">
        <v>4252214600606</v>
      </c>
      <c r="D210" t="s">
        <v>805</v>
      </c>
      <c r="E210" t="s">
        <v>804</v>
      </c>
      <c r="F210" t="s">
        <v>795</v>
      </c>
      <c r="G210" t="s">
        <v>36</v>
      </c>
    </row>
    <row r="211" spans="3:7">
      <c r="C211">
        <v>4252214601003</v>
      </c>
      <c r="D211" t="s">
        <v>806</v>
      </c>
      <c r="E211" t="s">
        <v>804</v>
      </c>
      <c r="F211" t="s">
        <v>795</v>
      </c>
      <c r="G211" t="s">
        <v>36</v>
      </c>
    </row>
    <row r="212" spans="3:7">
      <c r="C212">
        <v>4252214600311</v>
      </c>
      <c r="D212" t="s">
        <v>807</v>
      </c>
      <c r="E212" t="s">
        <v>804</v>
      </c>
      <c r="F212" t="s">
        <v>795</v>
      </c>
      <c r="G212" t="s">
        <v>36</v>
      </c>
    </row>
    <row r="213" spans="3:7">
      <c r="C213">
        <v>4252214600623</v>
      </c>
      <c r="D213" t="s">
        <v>808</v>
      </c>
      <c r="E213" t="s">
        <v>809</v>
      </c>
      <c r="F213" t="s">
        <v>795</v>
      </c>
      <c r="G213" t="s">
        <v>36</v>
      </c>
    </row>
    <row r="214" spans="3:7">
      <c r="C214">
        <v>4252214600928</v>
      </c>
      <c r="D214" t="s">
        <v>810</v>
      </c>
      <c r="E214" t="s">
        <v>809</v>
      </c>
      <c r="F214" t="s">
        <v>795</v>
      </c>
      <c r="G214" t="s">
        <v>36</v>
      </c>
    </row>
    <row r="215" spans="3:7">
      <c r="C215">
        <v>4252214600605</v>
      </c>
      <c r="D215" t="s">
        <v>811</v>
      </c>
      <c r="E215" t="s">
        <v>809</v>
      </c>
      <c r="F215" t="s">
        <v>795</v>
      </c>
      <c r="G215" t="s">
        <v>36</v>
      </c>
    </row>
    <row r="216" spans="3:7">
      <c r="C216">
        <v>4252214600515</v>
      </c>
      <c r="D216" t="s">
        <v>812</v>
      </c>
      <c r="E216" t="s">
        <v>813</v>
      </c>
      <c r="F216" t="s">
        <v>795</v>
      </c>
      <c r="G216" t="s">
        <v>36</v>
      </c>
    </row>
    <row r="217" spans="3:7">
      <c r="C217">
        <v>4252214600415</v>
      </c>
      <c r="D217" t="s">
        <v>814</v>
      </c>
      <c r="E217" t="s">
        <v>813</v>
      </c>
      <c r="F217" t="s">
        <v>795</v>
      </c>
      <c r="G217" t="s">
        <v>36</v>
      </c>
    </row>
    <row r="218" spans="3:7">
      <c r="C218">
        <v>4252214600615</v>
      </c>
      <c r="D218" t="s">
        <v>815</v>
      </c>
      <c r="E218" t="s">
        <v>813</v>
      </c>
      <c r="F218" t="s">
        <v>795</v>
      </c>
      <c r="G218" t="s">
        <v>36</v>
      </c>
    </row>
    <row r="219" spans="3:7">
      <c r="C219" t="s">
        <v>1134</v>
      </c>
      <c r="D219" t="s">
        <v>816</v>
      </c>
      <c r="E219" t="s">
        <v>817</v>
      </c>
      <c r="F219" t="s">
        <v>818</v>
      </c>
      <c r="G219" t="s">
        <v>36</v>
      </c>
    </row>
    <row r="220" spans="3:7">
      <c r="C220" t="s">
        <v>1135</v>
      </c>
      <c r="D220" t="s">
        <v>819</v>
      </c>
      <c r="E220" t="s">
        <v>817</v>
      </c>
      <c r="F220" t="s">
        <v>818</v>
      </c>
      <c r="G220" t="s">
        <v>36</v>
      </c>
    </row>
    <row r="221" spans="3:7">
      <c r="C221" t="s">
        <v>1136</v>
      </c>
      <c r="D221" t="s">
        <v>820</v>
      </c>
      <c r="E221" t="s">
        <v>817</v>
      </c>
      <c r="F221" t="s">
        <v>818</v>
      </c>
      <c r="G221" t="s">
        <v>36</v>
      </c>
    </row>
    <row r="222" spans="3:7">
      <c r="C222" t="s">
        <v>1137</v>
      </c>
      <c r="D222" t="s">
        <v>821</v>
      </c>
      <c r="E222" t="s">
        <v>822</v>
      </c>
      <c r="F222" t="s">
        <v>818</v>
      </c>
      <c r="G222" t="s">
        <v>36</v>
      </c>
    </row>
    <row r="223" spans="3:7">
      <c r="C223" t="s">
        <v>1138</v>
      </c>
      <c r="D223" t="s">
        <v>823</v>
      </c>
      <c r="E223" t="s">
        <v>822</v>
      </c>
      <c r="F223" t="s">
        <v>818</v>
      </c>
      <c r="G223" t="s">
        <v>36</v>
      </c>
    </row>
    <row r="224" spans="3:7">
      <c r="C224" t="s">
        <v>1139</v>
      </c>
      <c r="D224" t="s">
        <v>824</v>
      </c>
      <c r="E224" t="s">
        <v>822</v>
      </c>
      <c r="F224" t="s">
        <v>818</v>
      </c>
      <c r="G224" t="s">
        <v>36</v>
      </c>
    </row>
    <row r="225" spans="3:7">
      <c r="C225" t="s">
        <v>1140</v>
      </c>
      <c r="D225" t="s">
        <v>933</v>
      </c>
      <c r="E225" t="s">
        <v>934</v>
      </c>
      <c r="F225" t="s">
        <v>818</v>
      </c>
      <c r="G225" t="s">
        <v>36</v>
      </c>
    </row>
    <row r="226" spans="3:7">
      <c r="C226" t="s">
        <v>1141</v>
      </c>
      <c r="D226" t="s">
        <v>935</v>
      </c>
      <c r="E226" t="s">
        <v>934</v>
      </c>
      <c r="F226" t="s">
        <v>818</v>
      </c>
      <c r="G226" t="s">
        <v>36</v>
      </c>
    </row>
    <row r="227" spans="3:7">
      <c r="C227" t="s">
        <v>1142</v>
      </c>
      <c r="D227" t="s">
        <v>936</v>
      </c>
      <c r="E227" t="s">
        <v>934</v>
      </c>
      <c r="F227" t="s">
        <v>818</v>
      </c>
      <c r="G227" t="s">
        <v>36</v>
      </c>
    </row>
    <row r="228" spans="3:7">
      <c r="C228" t="s">
        <v>1143</v>
      </c>
      <c r="D228" t="s">
        <v>825</v>
      </c>
      <c r="E228" t="s">
        <v>826</v>
      </c>
      <c r="F228" t="s">
        <v>827</v>
      </c>
      <c r="G228" t="s">
        <v>36</v>
      </c>
    </row>
    <row r="229" spans="3:7">
      <c r="C229" t="s">
        <v>1144</v>
      </c>
      <c r="D229" t="s">
        <v>828</v>
      </c>
      <c r="E229" t="s">
        <v>826</v>
      </c>
      <c r="F229" t="s">
        <v>827</v>
      </c>
      <c r="G229" t="s">
        <v>36</v>
      </c>
    </row>
    <row r="230" spans="3:7">
      <c r="C230" t="s">
        <v>1145</v>
      </c>
      <c r="D230" t="s">
        <v>829</v>
      </c>
      <c r="E230" t="s">
        <v>826</v>
      </c>
      <c r="F230" t="s">
        <v>827</v>
      </c>
      <c r="G230" t="s">
        <v>36</v>
      </c>
    </row>
    <row r="231" spans="3:7">
      <c r="C231" t="s">
        <v>1146</v>
      </c>
      <c r="D231" t="s">
        <v>830</v>
      </c>
      <c r="E231" t="s">
        <v>831</v>
      </c>
      <c r="F231" t="s">
        <v>827</v>
      </c>
      <c r="G231" t="s">
        <v>36</v>
      </c>
    </row>
    <row r="232" spans="3:7">
      <c r="C232" t="s">
        <v>1147</v>
      </c>
      <c r="D232" t="s">
        <v>832</v>
      </c>
      <c r="E232" t="s">
        <v>831</v>
      </c>
      <c r="F232" t="s">
        <v>827</v>
      </c>
      <c r="G232" t="s">
        <v>36</v>
      </c>
    </row>
    <row r="233" spans="3:7">
      <c r="C233" t="s">
        <v>1148</v>
      </c>
      <c r="D233" t="s">
        <v>833</v>
      </c>
      <c r="E233" t="s">
        <v>831</v>
      </c>
      <c r="F233" t="s">
        <v>827</v>
      </c>
      <c r="G233" t="s">
        <v>36</v>
      </c>
    </row>
    <row r="234" spans="3:7">
      <c r="C234" t="s">
        <v>1149</v>
      </c>
      <c r="D234" t="s">
        <v>834</v>
      </c>
      <c r="E234" t="s">
        <v>835</v>
      </c>
      <c r="F234" t="s">
        <v>827</v>
      </c>
      <c r="G234" t="s">
        <v>36</v>
      </c>
    </row>
    <row r="235" spans="3:7">
      <c r="C235" t="s">
        <v>1150</v>
      </c>
      <c r="D235" t="s">
        <v>836</v>
      </c>
      <c r="E235" t="s">
        <v>835</v>
      </c>
      <c r="F235" t="s">
        <v>827</v>
      </c>
      <c r="G235" t="s">
        <v>36</v>
      </c>
    </row>
    <row r="236" spans="3:7">
      <c r="C236" t="s">
        <v>1151</v>
      </c>
      <c r="D236" t="s">
        <v>837</v>
      </c>
      <c r="E236" t="s">
        <v>835</v>
      </c>
      <c r="F236" t="s">
        <v>827</v>
      </c>
      <c r="G236" t="s">
        <v>36</v>
      </c>
    </row>
    <row r="237" spans="3:7">
      <c r="C237" t="s">
        <v>1152</v>
      </c>
      <c r="D237" t="s">
        <v>838</v>
      </c>
      <c r="E237" t="s">
        <v>839</v>
      </c>
      <c r="F237" t="s">
        <v>840</v>
      </c>
      <c r="G237" t="s">
        <v>36</v>
      </c>
    </row>
    <row r="238" spans="3:7">
      <c r="C238" t="s">
        <v>1153</v>
      </c>
      <c r="D238" t="s">
        <v>841</v>
      </c>
      <c r="E238" t="s">
        <v>839</v>
      </c>
      <c r="F238" t="s">
        <v>840</v>
      </c>
      <c r="G238" t="s">
        <v>36</v>
      </c>
    </row>
    <row r="239" spans="3:7">
      <c r="C239" t="s">
        <v>1154</v>
      </c>
      <c r="D239" t="s">
        <v>842</v>
      </c>
      <c r="E239" t="s">
        <v>839</v>
      </c>
      <c r="F239" t="s">
        <v>840</v>
      </c>
      <c r="G239" t="s">
        <v>36</v>
      </c>
    </row>
    <row r="240" spans="3:7">
      <c r="C240" t="s">
        <v>1155</v>
      </c>
      <c r="D240" t="s">
        <v>843</v>
      </c>
      <c r="E240" t="s">
        <v>844</v>
      </c>
      <c r="F240" t="s">
        <v>840</v>
      </c>
      <c r="G240" t="s">
        <v>36</v>
      </c>
    </row>
    <row r="241" spans="3:7">
      <c r="C241" t="s">
        <v>1156</v>
      </c>
      <c r="D241" t="s">
        <v>845</v>
      </c>
      <c r="E241" t="s">
        <v>844</v>
      </c>
      <c r="F241" t="s">
        <v>840</v>
      </c>
      <c r="G241" t="s">
        <v>36</v>
      </c>
    </row>
    <row r="242" spans="3:7">
      <c r="C242" t="s">
        <v>1157</v>
      </c>
      <c r="D242" t="s">
        <v>846</v>
      </c>
      <c r="E242" t="s">
        <v>844</v>
      </c>
      <c r="F242" t="s">
        <v>840</v>
      </c>
      <c r="G242" t="s">
        <v>36</v>
      </c>
    </row>
    <row r="243" spans="3:7">
      <c r="C243" t="s">
        <v>1158</v>
      </c>
      <c r="D243" t="s">
        <v>847</v>
      </c>
      <c r="E243" t="s">
        <v>848</v>
      </c>
      <c r="F243" t="s">
        <v>849</v>
      </c>
      <c r="G243" t="s">
        <v>36</v>
      </c>
    </row>
    <row r="244" spans="3:7">
      <c r="C244" t="s">
        <v>1159</v>
      </c>
      <c r="D244" t="s">
        <v>850</v>
      </c>
      <c r="E244" t="s">
        <v>848</v>
      </c>
      <c r="F244" t="s">
        <v>849</v>
      </c>
      <c r="G244" t="s">
        <v>36</v>
      </c>
    </row>
    <row r="245" spans="3:7">
      <c r="C245" t="s">
        <v>1160</v>
      </c>
      <c r="D245" t="s">
        <v>851</v>
      </c>
      <c r="E245" t="s">
        <v>848</v>
      </c>
      <c r="F245" t="s">
        <v>849</v>
      </c>
      <c r="G245" t="s">
        <v>36</v>
      </c>
    </row>
    <row r="246" spans="3:7">
      <c r="C246" t="s">
        <v>1161</v>
      </c>
      <c r="D246" t="s">
        <v>852</v>
      </c>
      <c r="E246" t="s">
        <v>853</v>
      </c>
      <c r="F246" t="s">
        <v>854</v>
      </c>
      <c r="G246" t="s">
        <v>36</v>
      </c>
    </row>
    <row r="247" spans="3:7">
      <c r="C247" t="s">
        <v>1162</v>
      </c>
      <c r="D247" t="s">
        <v>855</v>
      </c>
      <c r="E247" t="s">
        <v>853</v>
      </c>
      <c r="F247" t="s">
        <v>854</v>
      </c>
      <c r="G247" t="s">
        <v>36</v>
      </c>
    </row>
    <row r="248" spans="3:7">
      <c r="C248" t="s">
        <v>1163</v>
      </c>
      <c r="D248" t="s">
        <v>856</v>
      </c>
      <c r="E248" t="s">
        <v>853</v>
      </c>
      <c r="F248" t="s">
        <v>854</v>
      </c>
      <c r="G248" t="s">
        <v>36</v>
      </c>
    </row>
    <row r="249" spans="3:7">
      <c r="C249" t="s">
        <v>1164</v>
      </c>
      <c r="D249" t="s">
        <v>857</v>
      </c>
      <c r="E249" t="s">
        <v>858</v>
      </c>
      <c r="F249" t="s">
        <v>859</v>
      </c>
      <c r="G249" t="s">
        <v>36</v>
      </c>
    </row>
    <row r="250" spans="3:7">
      <c r="C250" t="s">
        <v>1165</v>
      </c>
      <c r="D250" t="s">
        <v>860</v>
      </c>
      <c r="E250" t="s">
        <v>858</v>
      </c>
      <c r="F250" t="s">
        <v>859</v>
      </c>
      <c r="G250" t="s">
        <v>36</v>
      </c>
    </row>
    <row r="251" spans="3:7">
      <c r="C251" t="s">
        <v>1166</v>
      </c>
      <c r="D251" t="s">
        <v>861</v>
      </c>
      <c r="E251" t="s">
        <v>858</v>
      </c>
      <c r="F251" t="s">
        <v>859</v>
      </c>
      <c r="G251" t="s">
        <v>36</v>
      </c>
    </row>
    <row r="252" spans="3:7">
      <c r="C252" t="s">
        <v>1167</v>
      </c>
      <c r="D252" t="s">
        <v>862</v>
      </c>
      <c r="E252" t="s">
        <v>863</v>
      </c>
      <c r="F252" t="s">
        <v>864</v>
      </c>
      <c r="G252" t="s">
        <v>36</v>
      </c>
    </row>
    <row r="253" spans="3:7">
      <c r="C253" t="s">
        <v>1168</v>
      </c>
      <c r="D253" t="s">
        <v>865</v>
      </c>
      <c r="E253" t="s">
        <v>863</v>
      </c>
      <c r="F253" t="s">
        <v>864</v>
      </c>
      <c r="G253" t="s">
        <v>36</v>
      </c>
    </row>
    <row r="254" spans="3:7">
      <c r="C254" t="s">
        <v>1169</v>
      </c>
      <c r="D254" t="s">
        <v>866</v>
      </c>
      <c r="E254" t="s">
        <v>863</v>
      </c>
      <c r="F254" t="s">
        <v>864</v>
      </c>
      <c r="G254" t="s">
        <v>36</v>
      </c>
    </row>
  </sheetData>
  <sortState ref="C1:G254">
    <sortCondition ref="E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D8" sqref="D8"/>
    </sheetView>
  </sheetViews>
  <sheetFormatPr defaultColWidth="9" defaultRowHeight="13.5" outlineLevelCol="5"/>
  <sheetData>
    <row r="1" spans="1:4">
      <c r="A1" t="s">
        <v>12</v>
      </c>
      <c r="B1" t="s">
        <v>13</v>
      </c>
      <c r="C1" t="s">
        <v>21</v>
      </c>
      <c r="D1" t="s">
        <v>22</v>
      </c>
    </row>
    <row r="2" spans="1:6">
      <c r="A2" t="s">
        <v>1170</v>
      </c>
      <c r="B2" t="s">
        <v>1171</v>
      </c>
      <c r="C2" t="s">
        <v>35</v>
      </c>
      <c r="D2" t="s">
        <v>36</v>
      </c>
      <c r="F2" t="s">
        <v>1172</v>
      </c>
    </row>
    <row r="3" spans="1:6">
      <c r="A3" t="s">
        <v>52</v>
      </c>
      <c r="B3" t="s">
        <v>1173</v>
      </c>
      <c r="C3" t="s">
        <v>179</v>
      </c>
      <c r="D3" t="s">
        <v>1174</v>
      </c>
      <c r="F3" t="s">
        <v>1175</v>
      </c>
    </row>
    <row r="4" spans="1:6">
      <c r="A4" t="s">
        <v>30</v>
      </c>
      <c r="B4" t="s">
        <v>1176</v>
      </c>
      <c r="C4" t="s">
        <v>224</v>
      </c>
      <c r="D4" t="s">
        <v>179</v>
      </c>
      <c r="F4" t="s">
        <v>1177</v>
      </c>
    </row>
    <row r="5" spans="1:6">
      <c r="A5" t="s">
        <v>1178</v>
      </c>
      <c r="B5" t="s">
        <v>1179</v>
      </c>
      <c r="F5" t="s">
        <v>1180</v>
      </c>
    </row>
    <row r="6" spans="1:6">
      <c r="A6" t="s">
        <v>1181</v>
      </c>
      <c r="B6" t="s">
        <v>1182</v>
      </c>
      <c r="F6" t="s">
        <v>1183</v>
      </c>
    </row>
    <row r="7" spans="2:6">
      <c r="B7" t="s">
        <v>1184</v>
      </c>
      <c r="F7" t="s">
        <v>1185</v>
      </c>
    </row>
    <row r="8" spans="2:6">
      <c r="B8" t="s">
        <v>1186</v>
      </c>
      <c r="F8" t="s">
        <v>1187</v>
      </c>
    </row>
    <row r="9" spans="2:6">
      <c r="B9" t="s">
        <v>1188</v>
      </c>
      <c r="F9" t="s">
        <v>1189</v>
      </c>
    </row>
    <row r="10" spans="2:6">
      <c r="B10" t="s">
        <v>1190</v>
      </c>
      <c r="F10" t="s">
        <v>553</v>
      </c>
    </row>
    <row r="11" spans="2:6">
      <c r="B11" t="s">
        <v>1191</v>
      </c>
      <c r="F11" t="s">
        <v>1192</v>
      </c>
    </row>
    <row r="12" spans="2:6">
      <c r="B12" t="s">
        <v>1193</v>
      </c>
      <c r="F12" t="s">
        <v>1194</v>
      </c>
    </row>
    <row r="13" spans="2:6">
      <c r="B13" t="s">
        <v>1195</v>
      </c>
      <c r="F13" t="s">
        <v>1196</v>
      </c>
    </row>
    <row r="14" spans="2:2">
      <c r="B14" t="s">
        <v>1197</v>
      </c>
    </row>
    <row r="15" spans="2:2">
      <c r="B15" t="s">
        <v>1198</v>
      </c>
    </row>
    <row r="16" spans="2:2">
      <c r="B16" t="s">
        <v>1199</v>
      </c>
    </row>
    <row r="17" spans="2:2">
      <c r="B17" t="s">
        <v>1200</v>
      </c>
    </row>
    <row r="18" spans="2:2">
      <c r="B18" t="s">
        <v>1201</v>
      </c>
    </row>
    <row r="19" spans="2:2">
      <c r="B19" t="s">
        <v>1202</v>
      </c>
    </row>
    <row r="20" spans="2:2">
      <c r="B20" t="s">
        <v>1203</v>
      </c>
    </row>
    <row r="21" spans="2:2">
      <c r="B21" t="s">
        <v>1204</v>
      </c>
    </row>
    <row r="22" spans="2:2">
      <c r="B22" t="s">
        <v>1205</v>
      </c>
    </row>
    <row r="23" spans="2:2">
      <c r="B23" t="s">
        <v>1206</v>
      </c>
    </row>
    <row r="24" spans="2:2">
      <c r="B24" t="s">
        <v>1207</v>
      </c>
    </row>
    <row r="25" spans="2:2">
      <c r="B25" t="s">
        <v>1208</v>
      </c>
    </row>
    <row r="26" spans="2:2">
      <c r="B26" t="s">
        <v>1209</v>
      </c>
    </row>
    <row r="27" spans="2:2">
      <c r="B27" t="s">
        <v>67</v>
      </c>
    </row>
    <row r="28" spans="2:2">
      <c r="B28" t="s">
        <v>145</v>
      </c>
    </row>
    <row r="29" spans="2:2">
      <c r="B29" t="s">
        <v>1210</v>
      </c>
    </row>
    <row r="30" spans="2:2">
      <c r="B30" t="s">
        <v>109</v>
      </c>
    </row>
    <row r="31" spans="2:2">
      <c r="B31" t="s">
        <v>1211</v>
      </c>
    </row>
    <row r="32" spans="2:2">
      <c r="B32" t="s">
        <v>164</v>
      </c>
    </row>
    <row r="33" spans="2:2">
      <c r="B33" t="s">
        <v>73</v>
      </c>
    </row>
    <row r="34" spans="2:2">
      <c r="B34" t="s">
        <v>81</v>
      </c>
    </row>
    <row r="35" spans="2:2">
      <c r="B35" t="s">
        <v>361</v>
      </c>
    </row>
    <row r="36" spans="2:2">
      <c r="B36" t="s">
        <v>1212</v>
      </c>
    </row>
    <row r="37" spans="2:2">
      <c r="B37" t="s">
        <v>53</v>
      </c>
    </row>
  </sheetData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资格复审结果 (备份)</vt:lpstr>
      <vt:lpstr>资格复审结果</vt:lpstr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洪水滔天</cp:lastModifiedBy>
  <cp:revision>0</cp:revision>
  <dcterms:created xsi:type="dcterms:W3CDTF">2022-10-21T07:19:00Z</dcterms:created>
  <dcterms:modified xsi:type="dcterms:W3CDTF">2025-06-06T03:03:03Z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3851FDC7921F42208F7470CB07F780B7_13</vt:lpwstr>
  </property>
  <property fmtid="{D5CDD505-2E9C-101B-9397-08002B2CF9AE}" pid="3" name="KSOProductBuildVer">
    <vt:lpwstr>2052-12.1.0.21541</vt:lpwstr>
  </property>
</Properties>
</file>